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<sst xmlns="http://schemas.openxmlformats.org/spreadsheetml/2006/main" count="562" uniqueCount="95">
  <si>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</si>
  <si>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</si>
  <si>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</si>
  <si>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</si>
  <si>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</si>
  <si>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</si>
  <si>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</si>
  <si>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</si>
  <si>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</si>
  <si>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</si>
  <si>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</si>
  <si>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</si>
  <si>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</si>
  <si>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</si>
  <si>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</si>
  <si>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</si>
  <si>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</si>
  <si>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</si>
  <si>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</si>
  <si>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</si>
  <si>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</si>
  <si>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</si>
  <si>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14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</si>
  <si>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</si>
  <si>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</si>
  <si>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</si>
  <si>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</si>
  <si>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13</t>
  </si>
  <si>
    <t>24</t>
  </si>
  <si>
    <t>5</t>
  </si>
  <si>
    <t>11</t>
  </si>
  <si>
    <t>4</t>
  </si>
  <si>
    <t>3</t>
  </si>
  <si>
    <t>10</t>
  </si>
  <si>
    <t>Лот № 4 Территориальный округ Маймаксанский</t>
  </si>
  <si>
    <t>ул. Победы</t>
  </si>
  <si>
    <t>ул. Ьайкальская</t>
  </si>
  <si>
    <t>ул. Заводская</t>
  </si>
  <si>
    <t>20, корп.2</t>
  </si>
  <si>
    <t>20, корп.3</t>
  </si>
  <si>
    <t>15</t>
  </si>
  <si>
    <t>17</t>
  </si>
  <si>
    <t>18, корп.1</t>
  </si>
  <si>
    <t>18, корп.2</t>
  </si>
  <si>
    <t>19</t>
  </si>
  <si>
    <t>8</t>
  </si>
  <si>
    <t>19, корп. 2</t>
  </si>
  <si>
    <t>99</t>
  </si>
  <si>
    <t>7, корп.1</t>
  </si>
  <si>
    <t>Маймаксанское шоссе</t>
  </si>
  <si>
    <t>ул. Пионерская</t>
  </si>
  <si>
    <t>ул. Театральная</t>
  </si>
  <si>
    <t>ул. Школьная</t>
  </si>
  <si>
    <t>20, корп.4</t>
  </si>
  <si>
    <t>15, корп. 3</t>
  </si>
  <si>
    <t>16</t>
  </si>
  <si>
    <t>94</t>
  </si>
  <si>
    <t>95</t>
  </si>
  <si>
    <t>50</t>
  </si>
  <si>
    <t>56, корп.1</t>
  </si>
  <si>
    <t>75</t>
  </si>
  <si>
    <t>81</t>
  </si>
  <si>
    <t>15, корп.2</t>
  </si>
  <si>
    <t>5, корп.1</t>
  </si>
  <si>
    <t>31, корп.1</t>
  </si>
  <si>
    <t>98</t>
  </si>
  <si>
    <t>93</t>
  </si>
  <si>
    <t>52</t>
  </si>
  <si>
    <t>22, корп.1</t>
  </si>
  <si>
    <t>22</t>
  </si>
  <si>
    <t>27</t>
  </si>
  <si>
    <t>ул. С.М. Буденного</t>
  </si>
  <si>
    <t>ул. Вельможного</t>
  </si>
  <si>
    <t>ул.Гидролизная</t>
  </si>
  <si>
    <t>ул. Юности</t>
  </si>
  <si>
    <t>ул. А.И. Анощенкова</t>
  </si>
  <si>
    <t>ул. Гидрорлизная</t>
  </si>
  <si>
    <t>ул. Менделеева</t>
  </si>
  <si>
    <t>6</t>
  </si>
  <si>
    <t>7</t>
  </si>
  <si>
    <t>4, корп.1</t>
  </si>
  <si>
    <t>20</t>
  </si>
  <si>
    <t>11, корп.1</t>
  </si>
  <si>
    <t xml:space="preserve">ул. Заводская </t>
  </si>
  <si>
    <t>100</t>
  </si>
  <si>
    <t>ул.Вельможного</t>
  </si>
  <si>
    <t>2</t>
  </si>
  <si>
    <t>9</t>
  </si>
  <si>
    <t>1</t>
  </si>
  <si>
    <t>ул. Гидролизная</t>
  </si>
  <si>
    <t>УЛ. Анощенкова А.И.</t>
  </si>
  <si>
    <t>18</t>
  </si>
  <si>
    <t>0</t>
  </si>
  <si>
    <t>49</t>
  </si>
  <si>
    <t>84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</si>
</sst>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"/>
  <sheetViews>
    <sheetView tabSelected="1" zoomScale="82" zoomScaleNormal="82" zoomScaleSheetLayoutView="100" zoomScalePageLayoutView="34" workbookViewId="0" topLeftCell="Z4">
      <selection activeCell="AT22" sqref="AT22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0" width="12.75390625" style="1" customWidth="1"/>
    <col min="61" max="61" width="16.125" style="1" customWidth="1"/>
    <col min="62" max="16384" width="9.125" style="1" customWidth="1"/>
  </cols>
  <sheetData>
    <row r="1" spans="2:6" s="5" customFormat="1" ht="27" customHeight="1">
      <c r="B1" s="6"/>
      <c r="C1" s="45" t="s">
        <v>23</v>
      </c>
      <c r="D1" s="45"/>
      <c r="E1" s="45"/>
      <c r="F1" s="45"/>
    </row>
    <row r="2" spans="2:6" s="5" customFormat="1" ht="41.25" customHeight="1">
      <c r="B2" s="7"/>
      <c r="C2" s="45" t="s">
        <v>24</v>
      </c>
      <c r="D2" s="45"/>
      <c r="E2" s="45"/>
      <c r="F2" s="45"/>
    </row>
    <row r="3" spans="1:2" s="8" customFormat="1" ht="63" customHeight="1">
      <c r="A3" s="46" t="s">
        <v>20</v>
      </c>
      <c r="B3" s="46"/>
    </row>
    <row r="4" spans="1:2" s="5" customFormat="1" ht="18.75" customHeight="1">
      <c r="A4" s="49" t="s">
        <v>34</v>
      </c>
      <c r="B4" s="49"/>
    </row>
    <row r="5" spans="1:60" s="9" customFormat="1" ht="39" customHeight="1">
      <c r="A5" s="47" t="s">
        <v>7</v>
      </c>
      <c r="B5" s="48" t="s">
        <v>8</v>
      </c>
      <c r="C5" s="31" t="s">
        <v>35</v>
      </c>
      <c r="D5" s="31" t="s">
        <v>35</v>
      </c>
      <c r="E5" s="31" t="s">
        <v>35</v>
      </c>
      <c r="F5" s="31" t="s">
        <v>35</v>
      </c>
      <c r="G5" s="31" t="s">
        <v>35</v>
      </c>
      <c r="H5" s="31" t="s">
        <v>35</v>
      </c>
      <c r="I5" s="31" t="s">
        <v>35</v>
      </c>
      <c r="J5" s="31" t="s">
        <v>36</v>
      </c>
      <c r="K5" s="31" t="s">
        <v>35</v>
      </c>
      <c r="L5" s="31" t="s">
        <v>37</v>
      </c>
      <c r="M5" s="31" t="s">
        <v>35</v>
      </c>
      <c r="N5" s="31" t="s">
        <v>35</v>
      </c>
      <c r="O5" s="31" t="s">
        <v>35</v>
      </c>
      <c r="P5" s="31" t="s">
        <v>49</v>
      </c>
      <c r="Q5" s="31" t="s">
        <v>37</v>
      </c>
      <c r="R5" s="31" t="s">
        <v>37</v>
      </c>
      <c r="S5" s="31" t="s">
        <v>50</v>
      </c>
      <c r="T5" s="31" t="s">
        <v>35</v>
      </c>
      <c r="U5" s="31" t="s">
        <v>35</v>
      </c>
      <c r="V5" s="31" t="s">
        <v>51</v>
      </c>
      <c r="W5" s="31" t="s">
        <v>52</v>
      </c>
      <c r="X5" s="31" t="s">
        <v>52</v>
      </c>
      <c r="Y5" s="31" t="s">
        <v>35</v>
      </c>
      <c r="Z5" s="31" t="s">
        <v>35</v>
      </c>
      <c r="AA5" s="31" t="s">
        <v>35</v>
      </c>
      <c r="AB5" s="31" t="s">
        <v>37</v>
      </c>
      <c r="AC5" s="31" t="s">
        <v>37</v>
      </c>
      <c r="AD5" s="31" t="s">
        <v>35</v>
      </c>
      <c r="AE5" s="31" t="s">
        <v>35</v>
      </c>
      <c r="AF5" s="31" t="s">
        <v>35</v>
      </c>
      <c r="AG5" s="31" t="s">
        <v>35</v>
      </c>
      <c r="AH5" s="31" t="s">
        <v>71</v>
      </c>
      <c r="AI5" s="31" t="s">
        <v>71</v>
      </c>
      <c r="AJ5" s="31" t="s">
        <v>71</v>
      </c>
      <c r="AK5" s="31" t="s">
        <v>72</v>
      </c>
      <c r="AL5" s="31" t="s">
        <v>72</v>
      </c>
      <c r="AM5" s="31" t="s">
        <v>73</v>
      </c>
      <c r="AN5" s="31" t="s">
        <v>74</v>
      </c>
      <c r="AO5" s="31" t="s">
        <v>75</v>
      </c>
      <c r="AP5" s="31" t="s">
        <v>35</v>
      </c>
      <c r="AQ5" s="31" t="s">
        <v>76</v>
      </c>
      <c r="AR5" s="31" t="s">
        <v>77</v>
      </c>
      <c r="AS5" s="31" t="s">
        <v>74</v>
      </c>
      <c r="AT5" s="31" t="s">
        <v>71</v>
      </c>
      <c r="AU5" s="31" t="s">
        <v>72</v>
      </c>
      <c r="AV5" s="31" t="s">
        <v>77</v>
      </c>
      <c r="AW5" s="31" t="s">
        <v>77</v>
      </c>
      <c r="AX5" s="31" t="s">
        <v>74</v>
      </c>
      <c r="AY5" s="31" t="s">
        <v>74</v>
      </c>
      <c r="AZ5" s="31" t="s">
        <v>83</v>
      </c>
      <c r="BA5" s="31" t="s">
        <v>71</v>
      </c>
      <c r="BB5" s="31" t="s">
        <v>74</v>
      </c>
      <c r="BC5" s="31" t="s">
        <v>71</v>
      </c>
      <c r="BD5" s="31" t="s">
        <v>85</v>
      </c>
      <c r="BE5" s="31" t="s">
        <v>85</v>
      </c>
      <c r="BF5" s="31" t="s">
        <v>89</v>
      </c>
      <c r="BG5" s="31" t="s">
        <v>89</v>
      </c>
      <c r="BH5" s="43" t="s">
        <v>90</v>
      </c>
    </row>
    <row r="6" spans="1:60" s="9" customFormat="1" ht="27" customHeight="1">
      <c r="A6" s="47"/>
      <c r="B6" s="48"/>
      <c r="C6" s="38" t="s">
        <v>38</v>
      </c>
      <c r="D6" s="38" t="s">
        <v>39</v>
      </c>
      <c r="E6" s="38" t="s">
        <v>40</v>
      </c>
      <c r="F6" s="38" t="s">
        <v>41</v>
      </c>
      <c r="G6" s="38" t="s">
        <v>42</v>
      </c>
      <c r="H6" s="38" t="s">
        <v>43</v>
      </c>
      <c r="I6" s="38" t="s">
        <v>44</v>
      </c>
      <c r="J6" s="38" t="s">
        <v>45</v>
      </c>
      <c r="K6" s="38" t="s">
        <v>46</v>
      </c>
      <c r="L6" s="38" t="s">
        <v>47</v>
      </c>
      <c r="M6" s="38" t="s">
        <v>48</v>
      </c>
      <c r="N6" s="31" t="s">
        <v>53</v>
      </c>
      <c r="O6" s="31" t="s">
        <v>54</v>
      </c>
      <c r="P6" s="31" t="s">
        <v>55</v>
      </c>
      <c r="Q6" s="31" t="s">
        <v>56</v>
      </c>
      <c r="R6" s="31" t="s">
        <v>57</v>
      </c>
      <c r="S6" s="31" t="s">
        <v>94</v>
      </c>
      <c r="T6" s="31" t="s">
        <v>58</v>
      </c>
      <c r="U6" s="31" t="s">
        <v>59</v>
      </c>
      <c r="V6" s="31" t="s">
        <v>93</v>
      </c>
      <c r="W6" s="31" t="s">
        <v>60</v>
      </c>
      <c r="X6" s="31" t="s">
        <v>61</v>
      </c>
      <c r="Y6" s="31" t="s">
        <v>62</v>
      </c>
      <c r="Z6" s="31" t="s">
        <v>63</v>
      </c>
      <c r="AA6" s="31" t="s">
        <v>64</v>
      </c>
      <c r="AB6" s="31" t="s">
        <v>65</v>
      </c>
      <c r="AC6" s="31" t="s">
        <v>66</v>
      </c>
      <c r="AD6" s="31" t="s">
        <v>67</v>
      </c>
      <c r="AE6" s="31" t="s">
        <v>68</v>
      </c>
      <c r="AF6" s="31" t="s">
        <v>69</v>
      </c>
      <c r="AG6" s="31" t="s">
        <v>70</v>
      </c>
      <c r="AH6" s="41" t="s">
        <v>21</v>
      </c>
      <c r="AI6" s="41" t="s">
        <v>78</v>
      </c>
      <c r="AJ6" s="41" t="s">
        <v>22</v>
      </c>
      <c r="AK6" s="41" t="s">
        <v>32</v>
      </c>
      <c r="AL6" s="41" t="s">
        <v>79</v>
      </c>
      <c r="AM6" s="41" t="s">
        <v>40</v>
      </c>
      <c r="AN6" s="41" t="s">
        <v>27</v>
      </c>
      <c r="AO6" s="41" t="s">
        <v>80</v>
      </c>
      <c r="AP6" s="41" t="s">
        <v>81</v>
      </c>
      <c r="AQ6" s="41" t="s">
        <v>78</v>
      </c>
      <c r="AR6" s="41" t="s">
        <v>22</v>
      </c>
      <c r="AS6" s="41" t="s">
        <v>82</v>
      </c>
      <c r="AT6" s="41" t="s">
        <v>29</v>
      </c>
      <c r="AU6" s="41" t="s">
        <v>30</v>
      </c>
      <c r="AV6" s="41" t="s">
        <v>33</v>
      </c>
      <c r="AW6" s="41" t="s">
        <v>30</v>
      </c>
      <c r="AX6" s="41" t="s">
        <v>21</v>
      </c>
      <c r="AY6" s="41" t="s">
        <v>30</v>
      </c>
      <c r="AZ6" s="41" t="s">
        <v>84</v>
      </c>
      <c r="BA6" s="31" t="s">
        <v>32</v>
      </c>
      <c r="BB6" s="31" t="s">
        <v>86</v>
      </c>
      <c r="BC6" s="31" t="s">
        <v>31</v>
      </c>
      <c r="BD6" s="31" t="s">
        <v>87</v>
      </c>
      <c r="BE6" s="31" t="s">
        <v>88</v>
      </c>
      <c r="BF6" s="31" t="s">
        <v>32</v>
      </c>
      <c r="BG6" s="31" t="s">
        <v>27</v>
      </c>
      <c r="BH6" s="31" t="s">
        <v>31</v>
      </c>
    </row>
    <row r="7" spans="1:60" s="5" customFormat="1" ht="18.75" customHeight="1">
      <c r="A7" s="10"/>
      <c r="B7" s="10" t="s">
        <v>9</v>
      </c>
      <c r="C7" s="39">
        <v>405.6</v>
      </c>
      <c r="D7" s="39">
        <v>411.7</v>
      </c>
      <c r="E7" s="39">
        <v>471.4</v>
      </c>
      <c r="F7" s="39">
        <v>404.4</v>
      </c>
      <c r="G7" s="39">
        <v>711.5</v>
      </c>
      <c r="H7" s="39">
        <v>335.6</v>
      </c>
      <c r="I7" s="39">
        <v>579.3</v>
      </c>
      <c r="J7" s="39">
        <v>192.6</v>
      </c>
      <c r="K7" s="39">
        <v>189.1</v>
      </c>
      <c r="L7" s="39">
        <v>594.6</v>
      </c>
      <c r="M7" s="39">
        <v>170.5</v>
      </c>
      <c r="N7" s="37">
        <v>442.4</v>
      </c>
      <c r="O7" s="37">
        <v>534</v>
      </c>
      <c r="P7" s="37">
        <v>542.6</v>
      </c>
      <c r="Q7" s="37">
        <v>604</v>
      </c>
      <c r="R7" s="40">
        <v>602.3</v>
      </c>
      <c r="S7" s="37">
        <v>572.1</v>
      </c>
      <c r="T7" s="37">
        <v>542.5</v>
      </c>
      <c r="U7" s="37">
        <v>635.2</v>
      </c>
      <c r="V7" s="37">
        <v>204.6</v>
      </c>
      <c r="W7" s="37">
        <v>657.1</v>
      </c>
      <c r="X7" s="37">
        <v>473.8</v>
      </c>
      <c r="Y7" s="37">
        <v>881.7</v>
      </c>
      <c r="Z7" s="37">
        <v>184.1</v>
      </c>
      <c r="AA7" s="37">
        <v>553.5</v>
      </c>
      <c r="AB7" s="37">
        <v>599.3</v>
      </c>
      <c r="AC7" s="37">
        <v>591</v>
      </c>
      <c r="AD7" s="37">
        <v>1172.4</v>
      </c>
      <c r="AE7" s="37">
        <v>573.8</v>
      </c>
      <c r="AF7" s="37">
        <v>565.3</v>
      </c>
      <c r="AG7" s="37">
        <v>438.4</v>
      </c>
      <c r="AH7" s="32">
        <v>598.2</v>
      </c>
      <c r="AI7" s="32">
        <v>555.5</v>
      </c>
      <c r="AJ7" s="32">
        <v>734.5</v>
      </c>
      <c r="AK7" s="32">
        <v>577</v>
      </c>
      <c r="AL7" s="32">
        <v>566.5</v>
      </c>
      <c r="AM7" s="32">
        <v>736.7</v>
      </c>
      <c r="AN7" s="32">
        <v>203.6</v>
      </c>
      <c r="AO7" s="32">
        <v>633.8</v>
      </c>
      <c r="AP7" s="32">
        <v>475.7</v>
      </c>
      <c r="AQ7" s="32">
        <v>423.2</v>
      </c>
      <c r="AR7" s="32">
        <v>518.4</v>
      </c>
      <c r="AS7" s="32">
        <v>606</v>
      </c>
      <c r="AT7" s="32">
        <v>570.7</v>
      </c>
      <c r="AU7" s="32">
        <v>571.7</v>
      </c>
      <c r="AV7" s="32">
        <v>584.4</v>
      </c>
      <c r="AW7" s="32">
        <v>598.6</v>
      </c>
      <c r="AX7" s="32">
        <v>609.5</v>
      </c>
      <c r="AY7" s="32">
        <v>670.6</v>
      </c>
      <c r="AZ7" s="32">
        <v>600</v>
      </c>
      <c r="BA7" s="42">
        <v>612.8</v>
      </c>
      <c r="BB7" s="42">
        <v>576.4</v>
      </c>
      <c r="BC7" s="42">
        <v>575.2</v>
      </c>
      <c r="BD7" s="42">
        <v>561.6</v>
      </c>
      <c r="BE7" s="42">
        <v>609</v>
      </c>
      <c r="BF7" s="42">
        <v>585.3</v>
      </c>
      <c r="BG7" s="42">
        <v>588.6</v>
      </c>
      <c r="BH7" s="42">
        <v>578.2</v>
      </c>
    </row>
    <row r="8" spans="1:60" s="5" customFormat="1" ht="18.75" customHeight="1" thickBot="1">
      <c r="A8" s="10"/>
      <c r="B8" s="10" t="s">
        <v>10</v>
      </c>
      <c r="C8" s="39">
        <v>405.6</v>
      </c>
      <c r="D8" s="39">
        <v>411.7</v>
      </c>
      <c r="E8" s="39">
        <v>471.4</v>
      </c>
      <c r="F8" s="39">
        <v>404.4</v>
      </c>
      <c r="G8" s="39">
        <v>711.5</v>
      </c>
      <c r="H8" s="39">
        <v>335.6</v>
      </c>
      <c r="I8" s="39">
        <v>579.3</v>
      </c>
      <c r="J8" s="39">
        <v>192.6</v>
      </c>
      <c r="K8" s="39">
        <v>189.1</v>
      </c>
      <c r="L8" s="39">
        <v>594.6</v>
      </c>
      <c r="M8" s="39">
        <v>170.5</v>
      </c>
      <c r="N8" s="37">
        <v>442.4</v>
      </c>
      <c r="O8" s="37">
        <v>534</v>
      </c>
      <c r="P8" s="37">
        <v>542.6</v>
      </c>
      <c r="Q8" s="37">
        <v>604</v>
      </c>
      <c r="R8" s="40">
        <v>602.3</v>
      </c>
      <c r="S8" s="37">
        <v>572.1</v>
      </c>
      <c r="T8" s="37">
        <v>542.5</v>
      </c>
      <c r="U8" s="37">
        <v>635.2</v>
      </c>
      <c r="V8" s="37">
        <v>204.6</v>
      </c>
      <c r="W8" s="37">
        <v>657.1</v>
      </c>
      <c r="X8" s="37">
        <v>473.8</v>
      </c>
      <c r="Y8" s="37">
        <v>881.7</v>
      </c>
      <c r="Z8" s="37">
        <v>184.1</v>
      </c>
      <c r="AA8" s="37">
        <v>553.5</v>
      </c>
      <c r="AB8" s="37">
        <v>599.3</v>
      </c>
      <c r="AC8" s="37">
        <v>591</v>
      </c>
      <c r="AD8" s="37">
        <v>1172.4</v>
      </c>
      <c r="AE8" s="37">
        <v>573.8</v>
      </c>
      <c r="AF8" s="37">
        <v>565.3</v>
      </c>
      <c r="AG8" s="37">
        <v>438.4</v>
      </c>
      <c r="AH8" s="32">
        <v>598.2</v>
      </c>
      <c r="AI8" s="32">
        <v>555.5</v>
      </c>
      <c r="AJ8" s="32">
        <v>734.5</v>
      </c>
      <c r="AK8" s="32">
        <v>577</v>
      </c>
      <c r="AL8" s="32">
        <v>566.5</v>
      </c>
      <c r="AM8" s="32">
        <v>736.7</v>
      </c>
      <c r="AN8" s="32">
        <v>203.6</v>
      </c>
      <c r="AO8" s="32">
        <v>633.8</v>
      </c>
      <c r="AP8" s="32">
        <v>475.7</v>
      </c>
      <c r="AQ8" s="32">
        <v>423.2</v>
      </c>
      <c r="AR8" s="32">
        <v>518.4</v>
      </c>
      <c r="AS8" s="32">
        <v>606</v>
      </c>
      <c r="AT8" s="32">
        <v>570.7</v>
      </c>
      <c r="AU8" s="32">
        <v>571.7</v>
      </c>
      <c r="AV8" s="32">
        <v>584.4</v>
      </c>
      <c r="AW8" s="32">
        <v>598.6</v>
      </c>
      <c r="AX8" s="32">
        <v>609.5</v>
      </c>
      <c r="AY8" s="32">
        <v>670.6</v>
      </c>
      <c r="AZ8" s="32">
        <v>600</v>
      </c>
      <c r="BA8" s="42">
        <v>612.8</v>
      </c>
      <c r="BB8" s="42">
        <v>576.4</v>
      </c>
      <c r="BC8" s="42">
        <v>575.2</v>
      </c>
      <c r="BD8" s="42">
        <v>561.6</v>
      </c>
      <c r="BE8" s="42">
        <v>609</v>
      </c>
      <c r="BF8" s="42">
        <v>585.3</v>
      </c>
      <c r="BG8" s="42">
        <v>588.6</v>
      </c>
      <c r="BH8" s="42">
        <v>578.2</v>
      </c>
    </row>
    <row r="9" spans="1:60" s="5" customFormat="1" ht="18.75" customHeight="1" thickTop="1">
      <c r="A9" s="50" t="s">
        <v>6</v>
      </c>
      <c r="B9" s="18" t="s">
        <v>3</v>
      </c>
      <c r="C9" s="11">
        <f>C8*45%/100</f>
        <v>1.8252000000000002</v>
      </c>
      <c r="D9" s="11">
        <f aca="true" t="shared" si="0" ref="D9:BH9">D8*45%/100</f>
        <v>1.85265</v>
      </c>
      <c r="E9" s="11">
        <f t="shared" si="0"/>
        <v>2.1212999999999997</v>
      </c>
      <c r="F9" s="11">
        <f t="shared" si="0"/>
        <v>1.8197999999999999</v>
      </c>
      <c r="G9" s="11">
        <f t="shared" si="0"/>
        <v>3.20175</v>
      </c>
      <c r="H9" s="11">
        <f t="shared" si="0"/>
        <v>1.5102000000000002</v>
      </c>
      <c r="I9" s="11">
        <f t="shared" si="0"/>
        <v>2.60685</v>
      </c>
      <c r="J9" s="11">
        <f t="shared" si="0"/>
        <v>0.8667</v>
      </c>
      <c r="K9" s="11">
        <f t="shared" si="0"/>
        <v>0.85095</v>
      </c>
      <c r="L9" s="11">
        <f t="shared" si="0"/>
        <v>2.6757</v>
      </c>
      <c r="M9" s="11">
        <f t="shared" si="0"/>
        <v>0.7672500000000001</v>
      </c>
      <c r="N9" s="11">
        <f t="shared" si="0"/>
        <v>1.9908</v>
      </c>
      <c r="O9" s="11">
        <f t="shared" si="0"/>
        <v>2.403</v>
      </c>
      <c r="P9" s="11">
        <f t="shared" si="0"/>
        <v>2.4417</v>
      </c>
      <c r="Q9" s="11">
        <f t="shared" si="0"/>
        <v>2.718</v>
      </c>
      <c r="R9" s="11">
        <f t="shared" si="0"/>
        <v>2.7103499999999996</v>
      </c>
      <c r="S9" s="11">
        <f t="shared" si="0"/>
        <v>2.57445</v>
      </c>
      <c r="T9" s="11">
        <f t="shared" si="0"/>
        <v>2.44125</v>
      </c>
      <c r="U9" s="11">
        <f t="shared" si="0"/>
        <v>2.8584000000000005</v>
      </c>
      <c r="V9" s="11">
        <f t="shared" si="0"/>
        <v>0.9207</v>
      </c>
      <c r="W9" s="11">
        <f t="shared" si="0"/>
        <v>2.95695</v>
      </c>
      <c r="X9" s="11">
        <f t="shared" si="0"/>
        <v>2.1321</v>
      </c>
      <c r="Y9" s="11">
        <f t="shared" si="0"/>
        <v>3.9676500000000003</v>
      </c>
      <c r="Z9" s="11">
        <f t="shared" si="0"/>
        <v>0.82845</v>
      </c>
      <c r="AA9" s="11">
        <f t="shared" si="0"/>
        <v>2.4907500000000002</v>
      </c>
      <c r="AB9" s="11">
        <f t="shared" si="0"/>
        <v>2.69685</v>
      </c>
      <c r="AC9" s="11">
        <f t="shared" si="0"/>
        <v>2.6595</v>
      </c>
      <c r="AD9" s="11">
        <f t="shared" si="0"/>
        <v>5.2758</v>
      </c>
      <c r="AE9" s="11">
        <f t="shared" si="0"/>
        <v>2.5820999999999996</v>
      </c>
      <c r="AF9" s="11">
        <f t="shared" si="0"/>
        <v>2.54385</v>
      </c>
      <c r="AG9" s="11">
        <f t="shared" si="0"/>
        <v>1.9728</v>
      </c>
      <c r="AH9" s="11">
        <f t="shared" si="0"/>
        <v>2.6919000000000004</v>
      </c>
      <c r="AI9" s="11">
        <f t="shared" si="0"/>
        <v>2.49975</v>
      </c>
      <c r="AJ9" s="11">
        <f t="shared" si="0"/>
        <v>3.3052500000000005</v>
      </c>
      <c r="AK9" s="11">
        <f t="shared" si="0"/>
        <v>2.5965000000000003</v>
      </c>
      <c r="AL9" s="11">
        <f t="shared" si="0"/>
        <v>2.5492500000000002</v>
      </c>
      <c r="AM9" s="11">
        <f t="shared" si="0"/>
        <v>3.3151500000000005</v>
      </c>
      <c r="AN9" s="11">
        <f t="shared" si="0"/>
        <v>0.9162</v>
      </c>
      <c r="AO9" s="11">
        <f t="shared" si="0"/>
        <v>2.8520999999999996</v>
      </c>
      <c r="AP9" s="11">
        <f t="shared" si="0"/>
        <v>2.14065</v>
      </c>
      <c r="AQ9" s="11">
        <f t="shared" si="0"/>
        <v>1.9043999999999999</v>
      </c>
      <c r="AR9" s="11">
        <f t="shared" si="0"/>
        <v>2.3328</v>
      </c>
      <c r="AS9" s="11">
        <f t="shared" si="0"/>
        <v>2.727</v>
      </c>
      <c r="AT9" s="11">
        <f t="shared" si="0"/>
        <v>2.5681500000000006</v>
      </c>
      <c r="AU9" s="11">
        <f t="shared" si="0"/>
        <v>2.5726500000000003</v>
      </c>
      <c r="AV9" s="11">
        <f t="shared" si="0"/>
        <v>2.6298000000000004</v>
      </c>
      <c r="AW9" s="11">
        <f t="shared" si="0"/>
        <v>2.6937</v>
      </c>
      <c r="AX9" s="11">
        <f t="shared" si="0"/>
        <v>2.7427500000000005</v>
      </c>
      <c r="AY9" s="11">
        <f t="shared" si="0"/>
        <v>3.0177000000000005</v>
      </c>
      <c r="AZ9" s="11">
        <f t="shared" si="0"/>
        <v>2.7</v>
      </c>
      <c r="BA9" s="11">
        <f t="shared" si="0"/>
        <v>2.7576</v>
      </c>
      <c r="BB9" s="11">
        <f t="shared" si="0"/>
        <v>2.5938</v>
      </c>
      <c r="BC9" s="11">
        <f t="shared" si="0"/>
        <v>2.5884000000000005</v>
      </c>
      <c r="BD9" s="11">
        <f t="shared" si="0"/>
        <v>2.5272</v>
      </c>
      <c r="BE9" s="11">
        <f t="shared" si="0"/>
        <v>2.7405</v>
      </c>
      <c r="BF9" s="11">
        <f t="shared" si="0"/>
        <v>2.63385</v>
      </c>
      <c r="BG9" s="11">
        <f t="shared" si="0"/>
        <v>2.6487</v>
      </c>
      <c r="BH9" s="11">
        <f t="shared" si="0"/>
        <v>2.6019000000000005</v>
      </c>
    </row>
    <row r="10" spans="1:60" s="8" customFormat="1" ht="18.75" customHeight="1">
      <c r="A10" s="51"/>
      <c r="B10" s="19" t="s">
        <v>13</v>
      </c>
      <c r="C10" s="12">
        <f>1007.68*C9</f>
        <v>1839.217536</v>
      </c>
      <c r="D10" s="12">
        <f aca="true" t="shared" si="1" ref="D10:BH10">1007.68*D9</f>
        <v>1866.8783519999997</v>
      </c>
      <c r="E10" s="12">
        <f t="shared" si="1"/>
        <v>2137.591584</v>
      </c>
      <c r="F10" s="12">
        <f t="shared" si="1"/>
        <v>1833.7760639999997</v>
      </c>
      <c r="G10" s="12">
        <f t="shared" si="1"/>
        <v>3226.3394399999997</v>
      </c>
      <c r="H10" s="12">
        <f t="shared" si="1"/>
        <v>1521.798336</v>
      </c>
      <c r="I10" s="12">
        <f t="shared" si="1"/>
        <v>2626.870608</v>
      </c>
      <c r="J10" s="12">
        <f t="shared" si="1"/>
        <v>873.356256</v>
      </c>
      <c r="K10" s="12">
        <f t="shared" si="1"/>
        <v>857.485296</v>
      </c>
      <c r="L10" s="12">
        <f t="shared" si="1"/>
        <v>2696.2493759999998</v>
      </c>
      <c r="M10" s="12">
        <f t="shared" si="1"/>
        <v>773.1424800000001</v>
      </c>
      <c r="N10" s="12">
        <f t="shared" si="1"/>
        <v>2006.0893439999998</v>
      </c>
      <c r="O10" s="12">
        <f t="shared" si="1"/>
        <v>2421.45504</v>
      </c>
      <c r="P10" s="12">
        <f t="shared" si="1"/>
        <v>2460.452256</v>
      </c>
      <c r="Q10" s="12">
        <f t="shared" si="1"/>
        <v>2738.8742399999996</v>
      </c>
      <c r="R10" s="12">
        <f t="shared" si="1"/>
        <v>2731.1654879999996</v>
      </c>
      <c r="S10" s="12">
        <f t="shared" si="1"/>
        <v>2594.221776</v>
      </c>
      <c r="T10" s="12">
        <f t="shared" si="1"/>
        <v>2459.9988</v>
      </c>
      <c r="U10" s="12">
        <f t="shared" si="1"/>
        <v>2880.3525120000004</v>
      </c>
      <c r="V10" s="12">
        <f t="shared" si="1"/>
        <v>927.7709759999999</v>
      </c>
      <c r="W10" s="12">
        <f t="shared" si="1"/>
        <v>2979.6593759999996</v>
      </c>
      <c r="X10" s="12">
        <f t="shared" si="1"/>
        <v>2148.4745279999997</v>
      </c>
      <c r="Y10" s="12">
        <f t="shared" si="1"/>
        <v>3998.121552</v>
      </c>
      <c r="Z10" s="12">
        <f t="shared" si="1"/>
        <v>834.812496</v>
      </c>
      <c r="AA10" s="12">
        <f t="shared" si="1"/>
        <v>2509.87896</v>
      </c>
      <c r="AB10" s="12">
        <f t="shared" si="1"/>
        <v>2717.561808</v>
      </c>
      <c r="AC10" s="12">
        <f t="shared" si="1"/>
        <v>2679.92496</v>
      </c>
      <c r="AD10" s="12">
        <f t="shared" si="1"/>
        <v>5316.318144</v>
      </c>
      <c r="AE10" s="12">
        <f t="shared" si="1"/>
        <v>2601.9305279999994</v>
      </c>
      <c r="AF10" s="12">
        <f t="shared" si="1"/>
        <v>2563.386768</v>
      </c>
      <c r="AG10" s="12">
        <f t="shared" si="1"/>
        <v>1987.951104</v>
      </c>
      <c r="AH10" s="12">
        <f t="shared" si="1"/>
        <v>2712.573792</v>
      </c>
      <c r="AI10" s="12">
        <f t="shared" si="1"/>
        <v>2518.94808</v>
      </c>
      <c r="AJ10" s="12">
        <f t="shared" si="1"/>
        <v>3330.63432</v>
      </c>
      <c r="AK10" s="12">
        <f t="shared" si="1"/>
        <v>2616.44112</v>
      </c>
      <c r="AL10" s="12">
        <f t="shared" si="1"/>
        <v>2568.8282400000003</v>
      </c>
      <c r="AM10" s="12">
        <f t="shared" si="1"/>
        <v>3340.610352</v>
      </c>
      <c r="AN10" s="12">
        <f t="shared" si="1"/>
        <v>923.236416</v>
      </c>
      <c r="AO10" s="12">
        <f t="shared" si="1"/>
        <v>2874.0041279999996</v>
      </c>
      <c r="AP10" s="12">
        <f t="shared" si="1"/>
        <v>2157.0901919999997</v>
      </c>
      <c r="AQ10" s="12">
        <f t="shared" si="1"/>
        <v>1919.0257919999997</v>
      </c>
      <c r="AR10" s="12">
        <f t="shared" si="1"/>
        <v>2350.715904</v>
      </c>
      <c r="AS10" s="12">
        <f t="shared" si="1"/>
        <v>2747.9433599999998</v>
      </c>
      <c r="AT10" s="12">
        <f t="shared" si="1"/>
        <v>2587.8733920000004</v>
      </c>
      <c r="AU10" s="12">
        <f t="shared" si="1"/>
        <v>2592.407952</v>
      </c>
      <c r="AV10" s="12">
        <f t="shared" si="1"/>
        <v>2649.996864</v>
      </c>
      <c r="AW10" s="12">
        <f t="shared" si="1"/>
        <v>2714.387616</v>
      </c>
      <c r="AX10" s="12">
        <f t="shared" si="1"/>
        <v>2763.8143200000004</v>
      </c>
      <c r="AY10" s="12">
        <f t="shared" si="1"/>
        <v>3040.8759360000004</v>
      </c>
      <c r="AZ10" s="12">
        <f t="shared" si="1"/>
        <v>2720.736</v>
      </c>
      <c r="BA10" s="12">
        <f t="shared" si="1"/>
        <v>2778.778368</v>
      </c>
      <c r="BB10" s="12">
        <f t="shared" si="1"/>
        <v>2613.7203839999997</v>
      </c>
      <c r="BC10" s="12">
        <f t="shared" si="1"/>
        <v>2608.278912</v>
      </c>
      <c r="BD10" s="12">
        <f t="shared" si="1"/>
        <v>2546.608896</v>
      </c>
      <c r="BE10" s="12">
        <f t="shared" si="1"/>
        <v>2761.54704</v>
      </c>
      <c r="BF10" s="12">
        <f t="shared" si="1"/>
        <v>2654.0779679999996</v>
      </c>
      <c r="BG10" s="12">
        <f t="shared" si="1"/>
        <v>2669.042016</v>
      </c>
      <c r="BH10" s="12">
        <f t="shared" si="1"/>
        <v>2621.8825920000004</v>
      </c>
    </row>
    <row r="11" spans="1:60" s="5" customFormat="1" ht="18.75" customHeight="1">
      <c r="A11" s="51"/>
      <c r="B11" s="19" t="s">
        <v>2</v>
      </c>
      <c r="C11" s="3">
        <f>C10/C7/12</f>
        <v>0.37788</v>
      </c>
      <c r="D11" s="3">
        <f aca="true" t="shared" si="2" ref="D11:BH11">D10/D7/12</f>
        <v>0.37787999999999994</v>
      </c>
      <c r="E11" s="3">
        <f t="shared" si="2"/>
        <v>0.37788</v>
      </c>
      <c r="F11" s="3">
        <f t="shared" si="2"/>
        <v>0.37787999999999994</v>
      </c>
      <c r="G11" s="3">
        <f t="shared" si="2"/>
        <v>0.37788</v>
      </c>
      <c r="H11" s="3">
        <f t="shared" si="2"/>
        <v>0.37788</v>
      </c>
      <c r="I11" s="3">
        <f t="shared" si="2"/>
        <v>0.37788000000000005</v>
      </c>
      <c r="J11" s="3">
        <f t="shared" si="2"/>
        <v>0.37788</v>
      </c>
      <c r="K11" s="3">
        <f t="shared" si="2"/>
        <v>0.37788</v>
      </c>
      <c r="L11" s="3">
        <f t="shared" si="2"/>
        <v>0.37787999999999994</v>
      </c>
      <c r="M11" s="3">
        <f t="shared" si="2"/>
        <v>0.37788000000000005</v>
      </c>
      <c r="N11" s="3">
        <f t="shared" si="2"/>
        <v>0.37788</v>
      </c>
      <c r="O11" s="3">
        <f t="shared" si="2"/>
        <v>0.37788</v>
      </c>
      <c r="P11" s="3">
        <f t="shared" si="2"/>
        <v>0.37788</v>
      </c>
      <c r="Q11" s="3">
        <f t="shared" si="2"/>
        <v>0.37787999999999994</v>
      </c>
      <c r="R11" s="3">
        <f t="shared" si="2"/>
        <v>0.37788</v>
      </c>
      <c r="S11" s="3">
        <f t="shared" si="2"/>
        <v>0.37788</v>
      </c>
      <c r="T11" s="3">
        <f t="shared" si="2"/>
        <v>0.37788</v>
      </c>
      <c r="U11" s="3">
        <f t="shared" si="2"/>
        <v>0.37788</v>
      </c>
      <c r="V11" s="3">
        <f t="shared" si="2"/>
        <v>0.37788</v>
      </c>
      <c r="W11" s="3">
        <f t="shared" si="2"/>
        <v>0.37787999999999994</v>
      </c>
      <c r="X11" s="3">
        <f t="shared" si="2"/>
        <v>0.37787999999999994</v>
      </c>
      <c r="Y11" s="3">
        <f t="shared" si="2"/>
        <v>0.37788</v>
      </c>
      <c r="Z11" s="3">
        <f t="shared" si="2"/>
        <v>0.37788</v>
      </c>
      <c r="AA11" s="3">
        <f t="shared" si="2"/>
        <v>0.37788</v>
      </c>
      <c r="AB11" s="3">
        <f t="shared" si="2"/>
        <v>0.37788</v>
      </c>
      <c r="AC11" s="3">
        <f t="shared" si="2"/>
        <v>0.37788</v>
      </c>
      <c r="AD11" s="3">
        <f t="shared" si="2"/>
        <v>0.37788</v>
      </c>
      <c r="AE11" s="3">
        <f t="shared" si="2"/>
        <v>0.37787999999999994</v>
      </c>
      <c r="AF11" s="3">
        <f t="shared" si="2"/>
        <v>0.37788</v>
      </c>
      <c r="AG11" s="3">
        <f t="shared" si="2"/>
        <v>0.37788</v>
      </c>
      <c r="AH11" s="3">
        <f t="shared" si="2"/>
        <v>0.37788</v>
      </c>
      <c r="AI11" s="3">
        <f t="shared" si="2"/>
        <v>0.37788</v>
      </c>
      <c r="AJ11" s="3">
        <f t="shared" si="2"/>
        <v>0.37788</v>
      </c>
      <c r="AK11" s="3">
        <f t="shared" si="2"/>
        <v>0.37788</v>
      </c>
      <c r="AL11" s="3">
        <f t="shared" si="2"/>
        <v>0.37788000000000005</v>
      </c>
      <c r="AM11" s="3">
        <f t="shared" si="2"/>
        <v>0.37788</v>
      </c>
      <c r="AN11" s="3">
        <f t="shared" si="2"/>
        <v>0.37788</v>
      </c>
      <c r="AO11" s="3">
        <f t="shared" si="2"/>
        <v>0.37788</v>
      </c>
      <c r="AP11" s="3">
        <f t="shared" si="2"/>
        <v>0.37787999999999994</v>
      </c>
      <c r="AQ11" s="3">
        <f t="shared" si="2"/>
        <v>0.37787999999999994</v>
      </c>
      <c r="AR11" s="3">
        <f t="shared" si="2"/>
        <v>0.37788000000000005</v>
      </c>
      <c r="AS11" s="3">
        <f t="shared" si="2"/>
        <v>0.37788</v>
      </c>
      <c r="AT11" s="3">
        <f t="shared" si="2"/>
        <v>0.37788000000000005</v>
      </c>
      <c r="AU11" s="3">
        <f t="shared" si="2"/>
        <v>0.37788</v>
      </c>
      <c r="AV11" s="3">
        <f t="shared" si="2"/>
        <v>0.37788000000000005</v>
      </c>
      <c r="AW11" s="3">
        <f t="shared" si="2"/>
        <v>0.37788</v>
      </c>
      <c r="AX11" s="3">
        <f t="shared" si="2"/>
        <v>0.37788000000000005</v>
      </c>
      <c r="AY11" s="3">
        <f t="shared" si="2"/>
        <v>0.37788000000000005</v>
      </c>
      <c r="AZ11" s="3">
        <f t="shared" si="2"/>
        <v>0.37788</v>
      </c>
      <c r="BA11" s="3">
        <f t="shared" si="2"/>
        <v>0.37788</v>
      </c>
      <c r="BB11" s="3">
        <f t="shared" si="2"/>
        <v>0.37788</v>
      </c>
      <c r="BC11" s="3">
        <f t="shared" si="2"/>
        <v>0.37788</v>
      </c>
      <c r="BD11" s="3">
        <f t="shared" si="2"/>
        <v>0.37788</v>
      </c>
      <c r="BE11" s="3">
        <f t="shared" si="2"/>
        <v>0.37788</v>
      </c>
      <c r="BF11" s="3">
        <f t="shared" si="2"/>
        <v>0.37788</v>
      </c>
      <c r="BG11" s="3">
        <f t="shared" si="2"/>
        <v>0.37788</v>
      </c>
      <c r="BH11" s="3">
        <f t="shared" si="2"/>
        <v>0.37788</v>
      </c>
    </row>
    <row r="12" spans="1:60" s="5" customFormat="1" ht="18.75" customHeight="1" thickBot="1">
      <c r="A12" s="52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</row>
    <row r="13" spans="1:60" s="5" customFormat="1" ht="18.75" customHeight="1" thickTop="1">
      <c r="A13" s="51" t="s">
        <v>16</v>
      </c>
      <c r="B13" s="25" t="s">
        <v>4</v>
      </c>
      <c r="C13" s="26">
        <f>C8*10%/10</f>
        <v>4.056</v>
      </c>
      <c r="D13" s="26">
        <f aca="true" t="shared" si="3" ref="D13:BH13">D8*10%/10</f>
        <v>4.117</v>
      </c>
      <c r="E13" s="26">
        <f t="shared" si="3"/>
        <v>4.714</v>
      </c>
      <c r="F13" s="26">
        <f t="shared" si="3"/>
        <v>4.044</v>
      </c>
      <c r="G13" s="26">
        <f t="shared" si="3"/>
        <v>7.115</v>
      </c>
      <c r="H13" s="26">
        <f t="shared" si="3"/>
        <v>3.3560000000000003</v>
      </c>
      <c r="I13" s="26">
        <f t="shared" si="3"/>
        <v>5.793</v>
      </c>
      <c r="J13" s="26">
        <f t="shared" si="3"/>
        <v>1.9260000000000002</v>
      </c>
      <c r="K13" s="26">
        <f t="shared" si="3"/>
        <v>1.891</v>
      </c>
      <c r="L13" s="26">
        <f t="shared" si="3"/>
        <v>5.946000000000001</v>
      </c>
      <c r="M13" s="26">
        <f t="shared" si="3"/>
        <v>1.705</v>
      </c>
      <c r="N13" s="26">
        <f t="shared" si="3"/>
        <v>4.424</v>
      </c>
      <c r="O13" s="26">
        <f t="shared" si="3"/>
        <v>5.340000000000001</v>
      </c>
      <c r="P13" s="26">
        <f t="shared" si="3"/>
        <v>5.426</v>
      </c>
      <c r="Q13" s="26">
        <f t="shared" si="3"/>
        <v>6.040000000000001</v>
      </c>
      <c r="R13" s="26">
        <f t="shared" si="3"/>
        <v>6.023</v>
      </c>
      <c r="S13" s="26">
        <f t="shared" si="3"/>
        <v>5.721000000000001</v>
      </c>
      <c r="T13" s="26">
        <f t="shared" si="3"/>
        <v>5.425</v>
      </c>
      <c r="U13" s="26">
        <f t="shared" si="3"/>
        <v>6.352000000000001</v>
      </c>
      <c r="V13" s="26">
        <f t="shared" si="3"/>
        <v>2.0460000000000003</v>
      </c>
      <c r="W13" s="26">
        <f t="shared" si="3"/>
        <v>6.571000000000001</v>
      </c>
      <c r="X13" s="26">
        <f t="shared" si="3"/>
        <v>4.738</v>
      </c>
      <c r="Y13" s="26">
        <f t="shared" si="3"/>
        <v>8.817000000000002</v>
      </c>
      <c r="Z13" s="26">
        <f t="shared" si="3"/>
        <v>1.841</v>
      </c>
      <c r="AA13" s="26">
        <f t="shared" si="3"/>
        <v>5.535</v>
      </c>
      <c r="AB13" s="26">
        <f t="shared" si="3"/>
        <v>5.993</v>
      </c>
      <c r="AC13" s="26">
        <f t="shared" si="3"/>
        <v>5.91</v>
      </c>
      <c r="AD13" s="26">
        <f t="shared" si="3"/>
        <v>11.724</v>
      </c>
      <c r="AE13" s="26">
        <f t="shared" si="3"/>
        <v>5.7379999999999995</v>
      </c>
      <c r="AF13" s="26">
        <f t="shared" si="3"/>
        <v>5.6530000000000005</v>
      </c>
      <c r="AG13" s="26">
        <f t="shared" si="3"/>
        <v>4.384</v>
      </c>
      <c r="AH13" s="26">
        <f t="shared" si="3"/>
        <v>5.982000000000001</v>
      </c>
      <c r="AI13" s="26">
        <f t="shared" si="3"/>
        <v>5.555000000000001</v>
      </c>
      <c r="AJ13" s="26">
        <f t="shared" si="3"/>
        <v>7.345000000000001</v>
      </c>
      <c r="AK13" s="26">
        <f t="shared" si="3"/>
        <v>5.7700000000000005</v>
      </c>
      <c r="AL13" s="26">
        <f t="shared" si="3"/>
        <v>5.665000000000001</v>
      </c>
      <c r="AM13" s="26">
        <f t="shared" si="3"/>
        <v>7.367</v>
      </c>
      <c r="AN13" s="26">
        <f t="shared" si="3"/>
        <v>2.036</v>
      </c>
      <c r="AO13" s="26">
        <f t="shared" si="3"/>
        <v>6.337999999999999</v>
      </c>
      <c r="AP13" s="26">
        <f t="shared" si="3"/>
        <v>4.757</v>
      </c>
      <c r="AQ13" s="26">
        <f t="shared" si="3"/>
        <v>4.232</v>
      </c>
      <c r="AR13" s="26">
        <f t="shared" si="3"/>
        <v>5.184</v>
      </c>
      <c r="AS13" s="26">
        <f t="shared" si="3"/>
        <v>6.0600000000000005</v>
      </c>
      <c r="AT13" s="26">
        <f t="shared" si="3"/>
        <v>5.707000000000001</v>
      </c>
      <c r="AU13" s="26">
        <f t="shared" si="3"/>
        <v>5.7170000000000005</v>
      </c>
      <c r="AV13" s="26">
        <f t="shared" si="3"/>
        <v>5.843999999999999</v>
      </c>
      <c r="AW13" s="26">
        <f t="shared" si="3"/>
        <v>5.986000000000001</v>
      </c>
      <c r="AX13" s="26">
        <f t="shared" si="3"/>
        <v>6.095000000000001</v>
      </c>
      <c r="AY13" s="26">
        <f t="shared" si="3"/>
        <v>6.706</v>
      </c>
      <c r="AZ13" s="26">
        <f t="shared" si="3"/>
        <v>6</v>
      </c>
      <c r="BA13" s="26">
        <f t="shared" si="3"/>
        <v>6.128</v>
      </c>
      <c r="BB13" s="26">
        <f t="shared" si="3"/>
        <v>5.764</v>
      </c>
      <c r="BC13" s="26">
        <f t="shared" si="3"/>
        <v>5.752000000000001</v>
      </c>
      <c r="BD13" s="26">
        <f t="shared" si="3"/>
        <v>5.6160000000000005</v>
      </c>
      <c r="BE13" s="26">
        <f t="shared" si="3"/>
        <v>6.090000000000001</v>
      </c>
      <c r="BF13" s="26">
        <f t="shared" si="3"/>
        <v>5.853</v>
      </c>
      <c r="BG13" s="26">
        <f t="shared" si="3"/>
        <v>5.886000000000001</v>
      </c>
      <c r="BH13" s="26">
        <f t="shared" si="3"/>
        <v>5.782000000000001</v>
      </c>
    </row>
    <row r="14" spans="1:60" s="5" customFormat="1" ht="18.75" customHeight="1">
      <c r="A14" s="51"/>
      <c r="B14" s="19" t="s">
        <v>13</v>
      </c>
      <c r="C14" s="3">
        <f>2281.73*C13</f>
        <v>9254.69688</v>
      </c>
      <c r="D14" s="3">
        <f aca="true" t="shared" si="4" ref="D14:BH14">2281.73*D13</f>
        <v>9393.88241</v>
      </c>
      <c r="E14" s="3">
        <f t="shared" si="4"/>
        <v>10756.07522</v>
      </c>
      <c r="F14" s="3">
        <f t="shared" si="4"/>
        <v>9227.31612</v>
      </c>
      <c r="G14" s="3">
        <f t="shared" si="4"/>
        <v>16234.508950000001</v>
      </c>
      <c r="H14" s="3">
        <f t="shared" si="4"/>
        <v>7657.485880000001</v>
      </c>
      <c r="I14" s="3">
        <f t="shared" si="4"/>
        <v>13218.06189</v>
      </c>
      <c r="J14" s="3">
        <f t="shared" si="4"/>
        <v>4394.611980000001</v>
      </c>
      <c r="K14" s="3">
        <f t="shared" si="4"/>
        <v>4314.75143</v>
      </c>
      <c r="L14" s="3">
        <f t="shared" si="4"/>
        <v>13567.166580000001</v>
      </c>
      <c r="M14" s="3">
        <f t="shared" si="4"/>
        <v>3890.34965</v>
      </c>
      <c r="N14" s="3">
        <f t="shared" si="4"/>
        <v>10094.373520000001</v>
      </c>
      <c r="O14" s="3">
        <f t="shared" si="4"/>
        <v>12184.438200000002</v>
      </c>
      <c r="P14" s="3">
        <f t="shared" si="4"/>
        <v>12380.66698</v>
      </c>
      <c r="Q14" s="3">
        <f t="shared" si="4"/>
        <v>13781.649200000002</v>
      </c>
      <c r="R14" s="3">
        <f t="shared" si="4"/>
        <v>13742.859789999999</v>
      </c>
      <c r="S14" s="3">
        <f t="shared" si="4"/>
        <v>13053.777330000003</v>
      </c>
      <c r="T14" s="3">
        <f t="shared" si="4"/>
        <v>12378.38525</v>
      </c>
      <c r="U14" s="3">
        <f t="shared" si="4"/>
        <v>14493.548960000004</v>
      </c>
      <c r="V14" s="3">
        <f t="shared" si="4"/>
        <v>4668.419580000001</v>
      </c>
      <c r="W14" s="3">
        <f t="shared" si="4"/>
        <v>14993.247830000002</v>
      </c>
      <c r="X14" s="3">
        <f t="shared" si="4"/>
        <v>10810.83674</v>
      </c>
      <c r="Y14" s="3">
        <f t="shared" si="4"/>
        <v>20118.013410000003</v>
      </c>
      <c r="Z14" s="3">
        <f t="shared" si="4"/>
        <v>4200.66493</v>
      </c>
      <c r="AA14" s="3">
        <f t="shared" si="4"/>
        <v>12629.37555</v>
      </c>
      <c r="AB14" s="3">
        <f t="shared" si="4"/>
        <v>13674.40789</v>
      </c>
      <c r="AC14" s="3">
        <f t="shared" si="4"/>
        <v>13485.024300000001</v>
      </c>
      <c r="AD14" s="3">
        <f t="shared" si="4"/>
        <v>26751.002520000002</v>
      </c>
      <c r="AE14" s="3">
        <f t="shared" si="4"/>
        <v>13092.566739999998</v>
      </c>
      <c r="AF14" s="3">
        <f t="shared" si="4"/>
        <v>12898.619690000001</v>
      </c>
      <c r="AG14" s="3">
        <f t="shared" si="4"/>
        <v>10003.10432</v>
      </c>
      <c r="AH14" s="3">
        <f t="shared" si="4"/>
        <v>13649.308860000003</v>
      </c>
      <c r="AI14" s="3">
        <f t="shared" si="4"/>
        <v>12675.010150000002</v>
      </c>
      <c r="AJ14" s="3">
        <f t="shared" si="4"/>
        <v>16759.30685</v>
      </c>
      <c r="AK14" s="3">
        <f t="shared" si="4"/>
        <v>13165.582100000001</v>
      </c>
      <c r="AL14" s="3">
        <f t="shared" si="4"/>
        <v>12926.000450000001</v>
      </c>
      <c r="AM14" s="3">
        <f t="shared" si="4"/>
        <v>16809.50491</v>
      </c>
      <c r="AN14" s="3">
        <f t="shared" si="4"/>
        <v>4645.60228</v>
      </c>
      <c r="AO14" s="3">
        <f t="shared" si="4"/>
        <v>14461.604739999999</v>
      </c>
      <c r="AP14" s="3">
        <f t="shared" si="4"/>
        <v>10854.18961</v>
      </c>
      <c r="AQ14" s="3">
        <f t="shared" si="4"/>
        <v>9656.28136</v>
      </c>
      <c r="AR14" s="3">
        <f t="shared" si="4"/>
        <v>11828.48832</v>
      </c>
      <c r="AS14" s="3">
        <f t="shared" si="4"/>
        <v>13827.283800000001</v>
      </c>
      <c r="AT14" s="3">
        <f t="shared" si="4"/>
        <v>13021.833110000001</v>
      </c>
      <c r="AU14" s="3">
        <f t="shared" si="4"/>
        <v>13044.650410000002</v>
      </c>
      <c r="AV14" s="3">
        <f t="shared" si="4"/>
        <v>13334.430119999999</v>
      </c>
      <c r="AW14" s="3">
        <f t="shared" si="4"/>
        <v>13658.435780000002</v>
      </c>
      <c r="AX14" s="3">
        <f t="shared" si="4"/>
        <v>13907.144350000002</v>
      </c>
      <c r="AY14" s="3">
        <f t="shared" si="4"/>
        <v>15301.28138</v>
      </c>
      <c r="AZ14" s="3">
        <f t="shared" si="4"/>
        <v>13690.380000000001</v>
      </c>
      <c r="BA14" s="3">
        <f t="shared" si="4"/>
        <v>13982.44144</v>
      </c>
      <c r="BB14" s="3">
        <f t="shared" si="4"/>
        <v>13151.891720000001</v>
      </c>
      <c r="BC14" s="3">
        <f t="shared" si="4"/>
        <v>13124.510960000001</v>
      </c>
      <c r="BD14" s="3">
        <f t="shared" si="4"/>
        <v>12814.19568</v>
      </c>
      <c r="BE14" s="3">
        <f t="shared" si="4"/>
        <v>13895.735700000001</v>
      </c>
      <c r="BF14" s="3">
        <f t="shared" si="4"/>
        <v>13354.965689999999</v>
      </c>
      <c r="BG14" s="3">
        <f t="shared" si="4"/>
        <v>13430.262780000003</v>
      </c>
      <c r="BH14" s="3">
        <f t="shared" si="4"/>
        <v>13192.962860000001</v>
      </c>
    </row>
    <row r="15" spans="1:60" s="5" customFormat="1" ht="18.75" customHeight="1">
      <c r="A15" s="51"/>
      <c r="B15" s="19" t="s">
        <v>2</v>
      </c>
      <c r="C15" s="3">
        <f>C14/C7/12</f>
        <v>1.9014416666666663</v>
      </c>
      <c r="D15" s="3">
        <f aca="true" t="shared" si="5" ref="D15:BH15">D14/D7/12</f>
        <v>1.9014416666666667</v>
      </c>
      <c r="E15" s="3">
        <f t="shared" si="5"/>
        <v>1.901441666666667</v>
      </c>
      <c r="F15" s="3">
        <f t="shared" si="5"/>
        <v>1.9014416666666667</v>
      </c>
      <c r="G15" s="3">
        <f t="shared" si="5"/>
        <v>1.901441666666667</v>
      </c>
      <c r="H15" s="3">
        <f t="shared" si="5"/>
        <v>1.901441666666667</v>
      </c>
      <c r="I15" s="3">
        <f t="shared" si="5"/>
        <v>1.901441666666667</v>
      </c>
      <c r="J15" s="3">
        <f t="shared" si="5"/>
        <v>1.901441666666667</v>
      </c>
      <c r="K15" s="3">
        <f t="shared" si="5"/>
        <v>1.901441666666667</v>
      </c>
      <c r="L15" s="3">
        <f t="shared" si="5"/>
        <v>1.9014416666666667</v>
      </c>
      <c r="M15" s="3">
        <f t="shared" si="5"/>
        <v>1.9014416666666667</v>
      </c>
      <c r="N15" s="3">
        <f t="shared" si="5"/>
        <v>1.901441666666667</v>
      </c>
      <c r="O15" s="3">
        <f t="shared" si="5"/>
        <v>1.901441666666667</v>
      </c>
      <c r="P15" s="3">
        <f t="shared" si="5"/>
        <v>1.9014416666666667</v>
      </c>
      <c r="Q15" s="3">
        <f t="shared" si="5"/>
        <v>1.901441666666667</v>
      </c>
      <c r="R15" s="3">
        <f t="shared" si="5"/>
        <v>1.9014416666666667</v>
      </c>
      <c r="S15" s="3">
        <f t="shared" si="5"/>
        <v>1.901441666666667</v>
      </c>
      <c r="T15" s="3">
        <f t="shared" si="5"/>
        <v>1.9014416666666667</v>
      </c>
      <c r="U15" s="3">
        <f t="shared" si="5"/>
        <v>1.901441666666667</v>
      </c>
      <c r="V15" s="3">
        <f t="shared" si="5"/>
        <v>1.901441666666667</v>
      </c>
      <c r="W15" s="3">
        <f t="shared" si="5"/>
        <v>1.901441666666667</v>
      </c>
      <c r="X15" s="3">
        <f t="shared" si="5"/>
        <v>1.9014416666666667</v>
      </c>
      <c r="Y15" s="3">
        <f t="shared" si="5"/>
        <v>1.901441666666667</v>
      </c>
      <c r="Z15" s="3">
        <f t="shared" si="5"/>
        <v>1.9014416666666667</v>
      </c>
      <c r="AA15" s="3">
        <f t="shared" si="5"/>
        <v>1.9014416666666667</v>
      </c>
      <c r="AB15" s="3">
        <f t="shared" si="5"/>
        <v>1.901441666666667</v>
      </c>
      <c r="AC15" s="3">
        <f t="shared" si="5"/>
        <v>1.901441666666667</v>
      </c>
      <c r="AD15" s="3">
        <f t="shared" si="5"/>
        <v>1.9014416666666667</v>
      </c>
      <c r="AE15" s="3">
        <f t="shared" si="5"/>
        <v>1.9014416666666667</v>
      </c>
      <c r="AF15" s="3">
        <f t="shared" si="5"/>
        <v>1.901441666666667</v>
      </c>
      <c r="AG15" s="3">
        <f t="shared" si="5"/>
        <v>1.901441666666667</v>
      </c>
      <c r="AH15" s="3">
        <f t="shared" si="5"/>
        <v>1.901441666666667</v>
      </c>
      <c r="AI15" s="3">
        <f t="shared" si="5"/>
        <v>1.901441666666667</v>
      </c>
      <c r="AJ15" s="3">
        <f t="shared" si="5"/>
        <v>1.9014416666666667</v>
      </c>
      <c r="AK15" s="3">
        <f t="shared" si="5"/>
        <v>1.901441666666667</v>
      </c>
      <c r="AL15" s="3">
        <f t="shared" si="5"/>
        <v>1.901441666666667</v>
      </c>
      <c r="AM15" s="3">
        <f t="shared" si="5"/>
        <v>1.9014416666666667</v>
      </c>
      <c r="AN15" s="3">
        <f t="shared" si="5"/>
        <v>1.9014416666666667</v>
      </c>
      <c r="AO15" s="3">
        <f t="shared" si="5"/>
        <v>1.9014416666666667</v>
      </c>
      <c r="AP15" s="3">
        <f t="shared" si="5"/>
        <v>1.9014416666666667</v>
      </c>
      <c r="AQ15" s="3">
        <f t="shared" si="5"/>
        <v>1.901441666666667</v>
      </c>
      <c r="AR15" s="3">
        <f t="shared" si="5"/>
        <v>1.901441666666667</v>
      </c>
      <c r="AS15" s="3">
        <f t="shared" si="5"/>
        <v>1.901441666666667</v>
      </c>
      <c r="AT15" s="3">
        <f t="shared" si="5"/>
        <v>1.9014416666666667</v>
      </c>
      <c r="AU15" s="3">
        <f t="shared" si="5"/>
        <v>1.901441666666667</v>
      </c>
      <c r="AV15" s="3">
        <f t="shared" si="5"/>
        <v>1.9014416666666667</v>
      </c>
      <c r="AW15" s="3">
        <f t="shared" si="5"/>
        <v>1.901441666666667</v>
      </c>
      <c r="AX15" s="3">
        <f t="shared" si="5"/>
        <v>1.901441666666667</v>
      </c>
      <c r="AY15" s="3">
        <f t="shared" si="5"/>
        <v>1.9014416666666667</v>
      </c>
      <c r="AZ15" s="3">
        <f t="shared" si="5"/>
        <v>1.901441666666667</v>
      </c>
      <c r="BA15" s="3">
        <f t="shared" si="5"/>
        <v>1.901441666666667</v>
      </c>
      <c r="BB15" s="3">
        <f t="shared" si="5"/>
        <v>1.901441666666667</v>
      </c>
      <c r="BC15" s="3">
        <f t="shared" si="5"/>
        <v>1.9014416666666667</v>
      </c>
      <c r="BD15" s="3">
        <f t="shared" si="5"/>
        <v>1.9014416666666667</v>
      </c>
      <c r="BE15" s="3">
        <f t="shared" si="5"/>
        <v>1.901441666666667</v>
      </c>
      <c r="BF15" s="3">
        <f t="shared" si="5"/>
        <v>1.9014416666666667</v>
      </c>
      <c r="BG15" s="3">
        <f t="shared" si="5"/>
        <v>1.901441666666667</v>
      </c>
      <c r="BH15" s="3">
        <f t="shared" si="5"/>
        <v>1.9014416666666667</v>
      </c>
    </row>
    <row r="16" spans="1:60" s="5" customFormat="1" ht="18.75" customHeight="1" thickBot="1">
      <c r="A16" s="52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</row>
    <row r="17" spans="1:60" s="27" customFormat="1" ht="18.75" customHeight="1" thickTop="1">
      <c r="A17" s="50" t="s">
        <v>17</v>
      </c>
      <c r="B17" s="21" t="s">
        <v>11</v>
      </c>
      <c r="C17" s="29">
        <v>405.6</v>
      </c>
      <c r="D17" s="29">
        <v>411.7</v>
      </c>
      <c r="E17" s="29">
        <v>313.6</v>
      </c>
      <c r="F17" s="29">
        <v>350.6</v>
      </c>
      <c r="G17" s="29">
        <v>528.9</v>
      </c>
      <c r="H17" s="29">
        <v>335.6</v>
      </c>
      <c r="I17" s="29">
        <v>446.2</v>
      </c>
      <c r="J17" s="29">
        <v>289</v>
      </c>
      <c r="K17" s="29">
        <v>245.8</v>
      </c>
      <c r="L17" s="29">
        <v>475</v>
      </c>
      <c r="M17" s="29">
        <v>431.2</v>
      </c>
      <c r="N17" s="29">
        <v>385.3</v>
      </c>
      <c r="O17" s="29">
        <v>410.8</v>
      </c>
      <c r="P17" s="29">
        <v>484</v>
      </c>
      <c r="Q17" s="29">
        <v>474.5</v>
      </c>
      <c r="R17" s="29">
        <v>468.3</v>
      </c>
      <c r="S17" s="29">
        <v>437</v>
      </c>
      <c r="T17" s="29">
        <v>433.8</v>
      </c>
      <c r="U17" s="29">
        <v>555</v>
      </c>
      <c r="V17" s="29">
        <v>331.7</v>
      </c>
      <c r="W17" s="29">
        <v>468.5</v>
      </c>
      <c r="X17" s="29">
        <v>417.3</v>
      </c>
      <c r="Y17" s="29">
        <v>544.1</v>
      </c>
      <c r="Z17" s="29">
        <v>292.6</v>
      </c>
      <c r="AA17" s="29">
        <v>446.1</v>
      </c>
      <c r="AB17" s="29">
        <v>206.4</v>
      </c>
      <c r="AC17" s="29">
        <v>475.3</v>
      </c>
      <c r="AD17" s="29">
        <v>882.2</v>
      </c>
      <c r="AE17" s="29">
        <v>462.3</v>
      </c>
      <c r="AF17" s="29">
        <v>450</v>
      </c>
      <c r="AG17" s="29">
        <v>438.4</v>
      </c>
      <c r="AH17" s="29">
        <v>484.1</v>
      </c>
      <c r="AI17" s="29">
        <v>568</v>
      </c>
      <c r="AJ17" s="29">
        <v>591.2</v>
      </c>
      <c r="AK17" s="29">
        <v>558</v>
      </c>
      <c r="AL17" s="29">
        <v>558</v>
      </c>
      <c r="AM17" s="29">
        <v>591.2</v>
      </c>
      <c r="AN17" s="29">
        <v>172.8</v>
      </c>
      <c r="AO17" s="29">
        <v>472</v>
      </c>
      <c r="AP17" s="29">
        <v>354</v>
      </c>
      <c r="AQ17" s="29">
        <v>333.4</v>
      </c>
      <c r="AR17" s="29">
        <v>513</v>
      </c>
      <c r="AS17" s="29">
        <v>435</v>
      </c>
      <c r="AT17" s="29">
        <v>548.7</v>
      </c>
      <c r="AU17" s="29">
        <v>510</v>
      </c>
      <c r="AV17" s="29">
        <v>563.7</v>
      </c>
      <c r="AW17" s="29">
        <v>572.2</v>
      </c>
      <c r="AX17" s="29">
        <v>517.7</v>
      </c>
      <c r="AY17" s="29">
        <v>565.5</v>
      </c>
      <c r="AZ17" s="29">
        <v>478</v>
      </c>
      <c r="BA17" s="29">
        <v>558</v>
      </c>
      <c r="BB17" s="29">
        <v>523</v>
      </c>
      <c r="BC17" s="29">
        <v>568</v>
      </c>
      <c r="BD17" s="29">
        <v>510</v>
      </c>
      <c r="BE17" s="29">
        <v>558.6</v>
      </c>
      <c r="BF17" s="29">
        <v>1434</v>
      </c>
      <c r="BG17" s="29">
        <v>1339</v>
      </c>
      <c r="BH17" s="29">
        <v>408.32</v>
      </c>
    </row>
    <row r="18" spans="1:60" s="5" customFormat="1" ht="18.75" customHeight="1">
      <c r="A18" s="51"/>
      <c r="B18" s="22" t="s">
        <v>4</v>
      </c>
      <c r="C18" s="14">
        <f>C17*0.05</f>
        <v>20.28</v>
      </c>
      <c r="D18" s="14">
        <f>D17*0.05</f>
        <v>20.585</v>
      </c>
      <c r="E18" s="14">
        <f>E17*0.08</f>
        <v>25.088</v>
      </c>
      <c r="F18" s="14">
        <f>F17*0.08</f>
        <v>28.048000000000002</v>
      </c>
      <c r="G18" s="14">
        <f>G17*0.08</f>
        <v>42.312</v>
      </c>
      <c r="H18" s="14">
        <f>H17*0.05</f>
        <v>16.78</v>
      </c>
      <c r="I18" s="14">
        <f>I17*0.08</f>
        <v>35.696</v>
      </c>
      <c r="J18" s="14">
        <f>J17*0.03</f>
        <v>8.67</v>
      </c>
      <c r="K18" s="14">
        <f>K17*0.03</f>
        <v>7.374</v>
      </c>
      <c r="L18" s="14">
        <f>L17*0.07</f>
        <v>33.25</v>
      </c>
      <c r="M18" s="14">
        <f>M17*0.01</f>
        <v>4.312</v>
      </c>
      <c r="N18" s="14">
        <f>N17*0.08</f>
        <v>30.824</v>
      </c>
      <c r="O18" s="14">
        <f aca="true" t="shared" si="6" ref="O18:U18">O17*0.08</f>
        <v>32.864000000000004</v>
      </c>
      <c r="P18" s="14">
        <f t="shared" si="6"/>
        <v>38.72</v>
      </c>
      <c r="Q18" s="14">
        <f t="shared" si="6"/>
        <v>37.96</v>
      </c>
      <c r="R18" s="14">
        <f t="shared" si="6"/>
        <v>37.464</v>
      </c>
      <c r="S18" s="14">
        <f t="shared" si="6"/>
        <v>34.96</v>
      </c>
      <c r="T18" s="14">
        <f t="shared" si="6"/>
        <v>34.704</v>
      </c>
      <c r="U18" s="14">
        <f t="shared" si="6"/>
        <v>44.4</v>
      </c>
      <c r="V18" s="14">
        <f>V17*0.04</f>
        <v>13.268</v>
      </c>
      <c r="W18" s="14">
        <f>W17*0.1</f>
        <v>46.85</v>
      </c>
      <c r="X18" s="14">
        <f>X17*0.1</f>
        <v>41.730000000000004</v>
      </c>
      <c r="Y18" s="14">
        <f>Y17*0.12</f>
        <v>65.292</v>
      </c>
      <c r="Z18" s="14">
        <f>Z17*0.04</f>
        <v>11.704</v>
      </c>
      <c r="AA18" s="14">
        <f>AA17*0.08</f>
        <v>35.688</v>
      </c>
      <c r="AB18" s="14">
        <f aca="true" t="shared" si="7" ref="AB18:BH18">AB17*0.08</f>
        <v>16.512</v>
      </c>
      <c r="AC18" s="14">
        <f t="shared" si="7"/>
        <v>38.024</v>
      </c>
      <c r="AD18" s="14">
        <f>AD17*0.1</f>
        <v>88.22000000000001</v>
      </c>
      <c r="AE18" s="14">
        <f t="shared" si="7"/>
        <v>36.984</v>
      </c>
      <c r="AF18" s="14">
        <f t="shared" si="7"/>
        <v>36</v>
      </c>
      <c r="AG18" s="14">
        <f t="shared" si="7"/>
        <v>35.071999999999996</v>
      </c>
      <c r="AH18" s="14">
        <f t="shared" si="7"/>
        <v>38.728</v>
      </c>
      <c r="AI18" s="14">
        <f t="shared" si="7"/>
        <v>45.44</v>
      </c>
      <c r="AJ18" s="14">
        <f t="shared" si="7"/>
        <v>47.29600000000001</v>
      </c>
      <c r="AK18" s="14">
        <f t="shared" si="7"/>
        <v>44.64</v>
      </c>
      <c r="AL18" s="14">
        <f t="shared" si="7"/>
        <v>44.64</v>
      </c>
      <c r="AM18" s="14">
        <f t="shared" si="7"/>
        <v>47.29600000000001</v>
      </c>
      <c r="AN18" s="14">
        <f>AN17*0.06</f>
        <v>10.368</v>
      </c>
      <c r="AO18" s="14">
        <f t="shared" si="7"/>
        <v>37.76</v>
      </c>
      <c r="AP18" s="14">
        <f t="shared" si="7"/>
        <v>28.32</v>
      </c>
      <c r="AQ18" s="14">
        <f t="shared" si="7"/>
        <v>26.671999999999997</v>
      </c>
      <c r="AR18" s="14">
        <f t="shared" si="7"/>
        <v>41.04</v>
      </c>
      <c r="AS18" s="14">
        <f>AS17*0.09</f>
        <v>39.15</v>
      </c>
      <c r="AT18" s="14">
        <f t="shared" si="7"/>
        <v>43.89600000000001</v>
      </c>
      <c r="AU18" s="14">
        <f t="shared" si="7"/>
        <v>40.800000000000004</v>
      </c>
      <c r="AV18" s="14">
        <f t="shared" si="7"/>
        <v>45.096000000000004</v>
      </c>
      <c r="AW18" s="14">
        <f t="shared" si="7"/>
        <v>45.776</v>
      </c>
      <c r="AX18" s="14">
        <f t="shared" si="7"/>
        <v>41.416000000000004</v>
      </c>
      <c r="AY18" s="14">
        <f t="shared" si="7"/>
        <v>45.24</v>
      </c>
      <c r="AZ18" s="14">
        <f t="shared" si="7"/>
        <v>38.24</v>
      </c>
      <c r="BA18" s="14">
        <f t="shared" si="7"/>
        <v>44.64</v>
      </c>
      <c r="BB18" s="14">
        <f t="shared" si="7"/>
        <v>41.84</v>
      </c>
      <c r="BC18" s="14">
        <f t="shared" si="7"/>
        <v>45.44</v>
      </c>
      <c r="BD18" s="14">
        <f t="shared" si="7"/>
        <v>40.800000000000004</v>
      </c>
      <c r="BE18" s="14">
        <f t="shared" si="7"/>
        <v>44.688</v>
      </c>
      <c r="BF18" s="14">
        <f>BF17*0.03</f>
        <v>43.019999999999996</v>
      </c>
      <c r="BG18" s="14">
        <f>BG17*0.04</f>
        <v>53.56</v>
      </c>
      <c r="BH18" s="14">
        <f t="shared" si="7"/>
        <v>32.6656</v>
      </c>
    </row>
    <row r="19" spans="1:60" s="5" customFormat="1" ht="18.75" customHeight="1">
      <c r="A19" s="51"/>
      <c r="B19" s="19" t="s">
        <v>13</v>
      </c>
      <c r="C19" s="2">
        <f>445.14*C18</f>
        <v>9027.4392</v>
      </c>
      <c r="D19" s="2">
        <f aca="true" t="shared" si="8" ref="D19:BH19">445.14*D18</f>
        <v>9163.2069</v>
      </c>
      <c r="E19" s="2">
        <f t="shared" si="8"/>
        <v>11167.67232</v>
      </c>
      <c r="F19" s="2">
        <f t="shared" si="8"/>
        <v>12485.28672</v>
      </c>
      <c r="G19" s="2">
        <f t="shared" si="8"/>
        <v>18834.76368</v>
      </c>
      <c r="H19" s="2">
        <f t="shared" si="8"/>
        <v>7469.4492</v>
      </c>
      <c r="I19" s="2">
        <f t="shared" si="8"/>
        <v>15889.717439999999</v>
      </c>
      <c r="J19" s="2">
        <f t="shared" si="8"/>
        <v>3859.3637999999996</v>
      </c>
      <c r="K19" s="2">
        <f t="shared" si="8"/>
        <v>3282.4623599999995</v>
      </c>
      <c r="L19" s="2">
        <f t="shared" si="8"/>
        <v>14800.904999999999</v>
      </c>
      <c r="M19" s="2">
        <f t="shared" si="8"/>
        <v>1919.44368</v>
      </c>
      <c r="N19" s="2">
        <f t="shared" si="8"/>
        <v>13720.99536</v>
      </c>
      <c r="O19" s="2">
        <f t="shared" si="8"/>
        <v>14629.080960000001</v>
      </c>
      <c r="P19" s="2">
        <f t="shared" si="8"/>
        <v>17235.820799999998</v>
      </c>
      <c r="Q19" s="2">
        <f t="shared" si="8"/>
        <v>16897.5144</v>
      </c>
      <c r="R19" s="2">
        <f t="shared" si="8"/>
        <v>16676.72496</v>
      </c>
      <c r="S19" s="2">
        <f t="shared" si="8"/>
        <v>15562.0944</v>
      </c>
      <c r="T19" s="2">
        <f t="shared" si="8"/>
        <v>15448.13856</v>
      </c>
      <c r="U19" s="2">
        <f t="shared" si="8"/>
        <v>19764.216</v>
      </c>
      <c r="V19" s="2">
        <f t="shared" si="8"/>
        <v>5906.11752</v>
      </c>
      <c r="W19" s="2">
        <f t="shared" si="8"/>
        <v>20854.809</v>
      </c>
      <c r="X19" s="2">
        <f t="shared" si="8"/>
        <v>18575.6922</v>
      </c>
      <c r="Y19" s="2">
        <f t="shared" si="8"/>
        <v>29064.08088</v>
      </c>
      <c r="Z19" s="2">
        <f t="shared" si="8"/>
        <v>5209.91856</v>
      </c>
      <c r="AA19" s="2">
        <f t="shared" si="8"/>
        <v>15886.15632</v>
      </c>
      <c r="AB19" s="2">
        <f t="shared" si="8"/>
        <v>7350.15168</v>
      </c>
      <c r="AC19" s="2">
        <f t="shared" si="8"/>
        <v>16926.00336</v>
      </c>
      <c r="AD19" s="2">
        <f t="shared" si="8"/>
        <v>39270.2508</v>
      </c>
      <c r="AE19" s="2">
        <f t="shared" si="8"/>
        <v>16463.05776</v>
      </c>
      <c r="AF19" s="2">
        <f t="shared" si="8"/>
        <v>16025.039999999999</v>
      </c>
      <c r="AG19" s="2">
        <f t="shared" si="8"/>
        <v>15611.950079999997</v>
      </c>
      <c r="AH19" s="2">
        <f t="shared" si="8"/>
        <v>17239.38192</v>
      </c>
      <c r="AI19" s="2">
        <f t="shared" si="8"/>
        <v>20227.1616</v>
      </c>
      <c r="AJ19" s="2">
        <f t="shared" si="8"/>
        <v>21053.341440000004</v>
      </c>
      <c r="AK19" s="2">
        <f t="shared" si="8"/>
        <v>19871.0496</v>
      </c>
      <c r="AL19" s="2">
        <f t="shared" si="8"/>
        <v>19871.0496</v>
      </c>
      <c r="AM19" s="2">
        <f t="shared" si="8"/>
        <v>21053.341440000004</v>
      </c>
      <c r="AN19" s="2">
        <f t="shared" si="8"/>
        <v>4615.21152</v>
      </c>
      <c r="AO19" s="2">
        <f t="shared" si="8"/>
        <v>16808.486399999998</v>
      </c>
      <c r="AP19" s="2">
        <f t="shared" si="8"/>
        <v>12606.3648</v>
      </c>
      <c r="AQ19" s="2">
        <f t="shared" si="8"/>
        <v>11872.774079999997</v>
      </c>
      <c r="AR19" s="2">
        <f t="shared" si="8"/>
        <v>18268.545599999998</v>
      </c>
      <c r="AS19" s="2">
        <f t="shared" si="8"/>
        <v>17427.231</v>
      </c>
      <c r="AT19" s="2">
        <f t="shared" si="8"/>
        <v>19539.86544</v>
      </c>
      <c r="AU19" s="2">
        <f t="shared" si="8"/>
        <v>18161.712</v>
      </c>
      <c r="AV19" s="2">
        <f t="shared" si="8"/>
        <v>20074.03344</v>
      </c>
      <c r="AW19" s="2">
        <f t="shared" si="8"/>
        <v>20376.72864</v>
      </c>
      <c r="AX19" s="2">
        <f t="shared" si="8"/>
        <v>18435.918240000003</v>
      </c>
      <c r="AY19" s="2">
        <f t="shared" si="8"/>
        <v>20138.1336</v>
      </c>
      <c r="AZ19" s="2">
        <f t="shared" si="8"/>
        <v>17022.1536</v>
      </c>
      <c r="BA19" s="2">
        <f t="shared" si="8"/>
        <v>19871.0496</v>
      </c>
      <c r="BB19" s="2">
        <f t="shared" si="8"/>
        <v>18624.657600000002</v>
      </c>
      <c r="BC19" s="2">
        <f t="shared" si="8"/>
        <v>20227.1616</v>
      </c>
      <c r="BD19" s="2">
        <f t="shared" si="8"/>
        <v>18161.712</v>
      </c>
      <c r="BE19" s="2">
        <f t="shared" si="8"/>
        <v>19892.41632</v>
      </c>
      <c r="BF19" s="2">
        <f t="shared" si="8"/>
        <v>19149.922799999997</v>
      </c>
      <c r="BG19" s="2">
        <f t="shared" si="8"/>
        <v>23841.6984</v>
      </c>
      <c r="BH19" s="2">
        <f t="shared" si="8"/>
        <v>14540.765183999998</v>
      </c>
    </row>
    <row r="20" spans="1:60" s="5" customFormat="1" ht="18.75" customHeight="1">
      <c r="A20" s="51"/>
      <c r="B20" s="19" t="s">
        <v>2</v>
      </c>
      <c r="C20" s="3">
        <f>C19/C7/12</f>
        <v>1.8547500000000001</v>
      </c>
      <c r="D20" s="3">
        <f aca="true" t="shared" si="9" ref="D20:BH20">D19/D7/12</f>
        <v>1.85475</v>
      </c>
      <c r="E20" s="3">
        <f t="shared" si="9"/>
        <v>1.9742031395842172</v>
      </c>
      <c r="F20" s="3">
        <f t="shared" si="9"/>
        <v>2.5728005934718103</v>
      </c>
      <c r="G20" s="3">
        <f t="shared" si="9"/>
        <v>2.205992466619817</v>
      </c>
      <c r="H20" s="3">
        <f t="shared" si="9"/>
        <v>1.85475</v>
      </c>
      <c r="I20" s="3">
        <f t="shared" si="9"/>
        <v>2.2857640600725015</v>
      </c>
      <c r="J20" s="3">
        <f t="shared" si="9"/>
        <v>1.6698528037383176</v>
      </c>
      <c r="K20" s="3">
        <f t="shared" si="9"/>
        <v>1.4465284505552616</v>
      </c>
      <c r="L20" s="3">
        <f t="shared" si="9"/>
        <v>2.074350403632694</v>
      </c>
      <c r="M20" s="3">
        <f t="shared" si="9"/>
        <v>0.9381445161290323</v>
      </c>
      <c r="N20" s="3">
        <f t="shared" si="9"/>
        <v>2.584575678119349</v>
      </c>
      <c r="O20" s="3">
        <f t="shared" si="9"/>
        <v>2.2829402247191015</v>
      </c>
      <c r="P20" s="3">
        <f t="shared" si="9"/>
        <v>2.6471035753778103</v>
      </c>
      <c r="Q20" s="3">
        <f t="shared" si="9"/>
        <v>2.3313347682119203</v>
      </c>
      <c r="R20" s="3">
        <f t="shared" si="9"/>
        <v>2.3073668935746308</v>
      </c>
      <c r="S20" s="3">
        <f t="shared" si="9"/>
        <v>2.266808599895123</v>
      </c>
      <c r="T20" s="3">
        <f t="shared" si="9"/>
        <v>2.3729859539170506</v>
      </c>
      <c r="U20" s="3">
        <f t="shared" si="9"/>
        <v>2.592912468513854</v>
      </c>
      <c r="V20" s="3">
        <f t="shared" si="9"/>
        <v>2.4055545454545455</v>
      </c>
      <c r="W20" s="3">
        <f t="shared" si="9"/>
        <v>2.644804063308477</v>
      </c>
      <c r="X20" s="3">
        <f t="shared" si="9"/>
        <v>3.2671472140143525</v>
      </c>
      <c r="Y20" s="3">
        <f t="shared" si="9"/>
        <v>2.7469737325620955</v>
      </c>
      <c r="Z20" s="3">
        <f t="shared" si="9"/>
        <v>2.3582828897338404</v>
      </c>
      <c r="AA20" s="3">
        <f t="shared" si="9"/>
        <v>2.391773008130081</v>
      </c>
      <c r="AB20" s="3">
        <f t="shared" si="9"/>
        <v>1.0220467879192392</v>
      </c>
      <c r="AC20" s="3">
        <f t="shared" si="9"/>
        <v>2.386633299492386</v>
      </c>
      <c r="AD20" s="3">
        <f t="shared" si="9"/>
        <v>2.7913006653019448</v>
      </c>
      <c r="AE20" s="3">
        <f t="shared" si="9"/>
        <v>2.3909401882188916</v>
      </c>
      <c r="AF20" s="3">
        <f t="shared" si="9"/>
        <v>2.3623208915620024</v>
      </c>
      <c r="AG20" s="3">
        <f t="shared" si="9"/>
        <v>2.9675999999999996</v>
      </c>
      <c r="AH20" s="3">
        <f t="shared" si="9"/>
        <v>2.4015632898696087</v>
      </c>
      <c r="AI20" s="3">
        <f t="shared" si="9"/>
        <v>3.0343776777677767</v>
      </c>
      <c r="AJ20" s="3">
        <f t="shared" si="9"/>
        <v>2.3886250782845475</v>
      </c>
      <c r="AK20" s="3">
        <f t="shared" si="9"/>
        <v>2.86988006932409</v>
      </c>
      <c r="AL20" s="3">
        <f t="shared" si="9"/>
        <v>2.9230729037952337</v>
      </c>
      <c r="AM20" s="3">
        <f t="shared" si="9"/>
        <v>2.3814919505904713</v>
      </c>
      <c r="AN20" s="3">
        <f t="shared" si="9"/>
        <v>1.8890027504911593</v>
      </c>
      <c r="AO20" s="3">
        <f t="shared" si="9"/>
        <v>2.2100145156200695</v>
      </c>
      <c r="AP20" s="3">
        <f t="shared" si="9"/>
        <v>2.2083884801345386</v>
      </c>
      <c r="AQ20" s="3">
        <f t="shared" si="9"/>
        <v>2.3378965973534966</v>
      </c>
      <c r="AR20" s="3">
        <f t="shared" si="9"/>
        <v>2.9366874999999997</v>
      </c>
      <c r="AS20" s="3">
        <f t="shared" si="9"/>
        <v>2.396483910891089</v>
      </c>
      <c r="AT20" s="3">
        <f t="shared" si="9"/>
        <v>2.8532015419660066</v>
      </c>
      <c r="AU20" s="3">
        <f t="shared" si="9"/>
        <v>2.6473255203778203</v>
      </c>
      <c r="AV20" s="3">
        <f t="shared" si="9"/>
        <v>2.8624848049281315</v>
      </c>
      <c r="AW20" s="3">
        <f t="shared" si="9"/>
        <v>2.8367202138322756</v>
      </c>
      <c r="AX20" s="3">
        <f t="shared" si="9"/>
        <v>2.520634159146842</v>
      </c>
      <c r="AY20" s="3">
        <f t="shared" si="9"/>
        <v>2.502501938562481</v>
      </c>
      <c r="AZ20" s="3">
        <f t="shared" si="9"/>
        <v>2.364188</v>
      </c>
      <c r="BA20" s="3">
        <f t="shared" si="9"/>
        <v>2.702220626631854</v>
      </c>
      <c r="BB20" s="3">
        <f t="shared" si="9"/>
        <v>2.6926696738376132</v>
      </c>
      <c r="BC20" s="3">
        <f t="shared" si="9"/>
        <v>2.9304534075104307</v>
      </c>
      <c r="BD20" s="3">
        <f t="shared" si="9"/>
        <v>2.6949358974358972</v>
      </c>
      <c r="BE20" s="3">
        <f t="shared" si="9"/>
        <v>2.7220055172413793</v>
      </c>
      <c r="BF20" s="3">
        <f t="shared" si="9"/>
        <v>2.726511019989749</v>
      </c>
      <c r="BG20" s="3">
        <f t="shared" si="9"/>
        <v>3.3754811416921506</v>
      </c>
      <c r="BH20" s="3">
        <f t="shared" si="9"/>
        <v>2.095694278796264</v>
      </c>
    </row>
    <row r="21" spans="1:60" s="5" customFormat="1" ht="18.75" customHeight="1" thickBot="1">
      <c r="A21" s="52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</row>
    <row r="22" spans="1:60" s="5" customFormat="1" ht="18.75" customHeight="1" thickTop="1">
      <c r="A22" s="53" t="s">
        <v>25</v>
      </c>
      <c r="B22" s="33" t="s">
        <v>13</v>
      </c>
      <c r="C22" s="34">
        <v>7500</v>
      </c>
      <c r="D22" s="34">
        <v>7500</v>
      </c>
      <c r="E22" s="34">
        <v>7500</v>
      </c>
      <c r="F22" s="34">
        <v>7500</v>
      </c>
      <c r="G22" s="34">
        <v>7500</v>
      </c>
      <c r="H22" s="34">
        <v>7500</v>
      </c>
      <c r="I22" s="34">
        <v>7500</v>
      </c>
      <c r="J22" s="34">
        <v>7500</v>
      </c>
      <c r="K22" s="34">
        <v>7500</v>
      </c>
      <c r="L22" s="34">
        <v>7500</v>
      </c>
      <c r="M22" s="34">
        <v>7500</v>
      </c>
      <c r="N22" s="34">
        <v>2500</v>
      </c>
      <c r="O22" s="34">
        <v>2500</v>
      </c>
      <c r="P22" s="34">
        <v>2500</v>
      </c>
      <c r="Q22" s="34">
        <v>2500</v>
      </c>
      <c r="R22" s="34">
        <v>2500</v>
      </c>
      <c r="S22" s="34">
        <v>7500</v>
      </c>
      <c r="T22" s="34">
        <v>2500</v>
      </c>
      <c r="U22" s="34">
        <v>2500</v>
      </c>
      <c r="V22" s="34">
        <v>2500</v>
      </c>
      <c r="W22" s="34">
        <v>2500</v>
      </c>
      <c r="X22" s="34">
        <v>2500</v>
      </c>
      <c r="Y22" s="34">
        <v>2500</v>
      </c>
      <c r="Z22" s="34">
        <v>2500</v>
      </c>
      <c r="AA22" s="34">
        <v>2500</v>
      </c>
      <c r="AB22" s="34">
        <v>2500</v>
      </c>
      <c r="AC22" s="34">
        <v>2500</v>
      </c>
      <c r="AD22" s="34">
        <v>2500</v>
      </c>
      <c r="AE22" s="34">
        <v>2500</v>
      </c>
      <c r="AF22" s="34">
        <v>2500</v>
      </c>
      <c r="AG22" s="34">
        <v>7500</v>
      </c>
      <c r="AH22" s="34">
        <v>7500</v>
      </c>
      <c r="AI22" s="34">
        <v>7500</v>
      </c>
      <c r="AJ22" s="34">
        <v>7500</v>
      </c>
      <c r="AK22" s="34">
        <v>7500</v>
      </c>
      <c r="AL22" s="34">
        <v>7500</v>
      </c>
      <c r="AM22" s="34">
        <v>7500</v>
      </c>
      <c r="AN22" s="34">
        <v>7500</v>
      </c>
      <c r="AO22" s="34">
        <v>7500</v>
      </c>
      <c r="AP22" s="34">
        <v>7500</v>
      </c>
      <c r="AQ22" s="34">
        <v>7500</v>
      </c>
      <c r="AR22" s="34">
        <v>7500</v>
      </c>
      <c r="AS22" s="34">
        <v>7500</v>
      </c>
      <c r="AT22" s="34">
        <v>2500</v>
      </c>
      <c r="AU22" s="34">
        <v>7500</v>
      </c>
      <c r="AV22" s="34">
        <v>7500</v>
      </c>
      <c r="AW22" s="34">
        <v>7500</v>
      </c>
      <c r="AX22" s="34">
        <v>7500</v>
      </c>
      <c r="AY22" s="34">
        <v>7500</v>
      </c>
      <c r="AZ22" s="34">
        <v>7500</v>
      </c>
      <c r="BA22" s="34">
        <v>2500</v>
      </c>
      <c r="BB22" s="34">
        <v>2500</v>
      </c>
      <c r="BC22" s="34">
        <v>2500</v>
      </c>
      <c r="BD22" s="34">
        <v>2500</v>
      </c>
      <c r="BE22" s="34">
        <v>2500</v>
      </c>
      <c r="BF22" s="34">
        <v>2500</v>
      </c>
      <c r="BG22" s="34">
        <v>2500</v>
      </c>
      <c r="BH22" s="34">
        <v>7500</v>
      </c>
    </row>
    <row r="23" spans="1:60" s="5" customFormat="1" ht="18.75" customHeight="1">
      <c r="A23" s="54"/>
      <c r="B23" s="33" t="s">
        <v>2</v>
      </c>
      <c r="C23" s="34">
        <f aca="true" t="shared" si="10" ref="C23:AH23">C22/C7/24</f>
        <v>0.7704635108481263</v>
      </c>
      <c r="D23" s="34">
        <f t="shared" si="10"/>
        <v>0.7590478503764877</v>
      </c>
      <c r="E23" s="34">
        <f t="shared" si="10"/>
        <v>0.6629189647857446</v>
      </c>
      <c r="F23" s="34">
        <f t="shared" si="10"/>
        <v>0.7727497527200792</v>
      </c>
      <c r="G23" s="34">
        <f t="shared" si="10"/>
        <v>0.4392129304286718</v>
      </c>
      <c r="H23" s="34">
        <f t="shared" si="10"/>
        <v>0.9311680572109654</v>
      </c>
      <c r="I23" s="34">
        <f t="shared" si="10"/>
        <v>0.5394441567408942</v>
      </c>
      <c r="J23" s="34">
        <f t="shared" si="10"/>
        <v>1.622533748701973</v>
      </c>
      <c r="K23" s="34">
        <f t="shared" si="10"/>
        <v>1.6525647805393973</v>
      </c>
      <c r="L23" s="34">
        <f t="shared" si="10"/>
        <v>0.5255634039690548</v>
      </c>
      <c r="M23" s="34">
        <f t="shared" si="10"/>
        <v>1.8328445747800586</v>
      </c>
      <c r="N23" s="34">
        <f t="shared" si="10"/>
        <v>0.23545810729355035</v>
      </c>
      <c r="O23" s="34">
        <f t="shared" si="10"/>
        <v>0.19506866416978777</v>
      </c>
      <c r="P23" s="34">
        <f t="shared" si="10"/>
        <v>0.19197690133923084</v>
      </c>
      <c r="Q23" s="34">
        <f t="shared" si="10"/>
        <v>0.17246136865342163</v>
      </c>
      <c r="R23" s="34">
        <f t="shared" si="10"/>
        <v>0.1729481432287343</v>
      </c>
      <c r="S23" s="34">
        <f t="shared" si="10"/>
        <v>0.5462331760181786</v>
      </c>
      <c r="T23" s="34">
        <f t="shared" si="10"/>
        <v>0.19201228878648233</v>
      </c>
      <c r="U23" s="34">
        <f t="shared" si="10"/>
        <v>0.16399034424853062</v>
      </c>
      <c r="V23" s="34">
        <f t="shared" si="10"/>
        <v>0.5091234929944607</v>
      </c>
      <c r="W23" s="34">
        <f t="shared" si="10"/>
        <v>0.15852483132957945</v>
      </c>
      <c r="X23" s="34">
        <f t="shared" si="10"/>
        <v>0.21985366540030957</v>
      </c>
      <c r="Y23" s="34">
        <f t="shared" si="10"/>
        <v>0.11814298136176325</v>
      </c>
      <c r="Z23" s="34">
        <f t="shared" si="10"/>
        <v>0.565815679884121</v>
      </c>
      <c r="AA23" s="34">
        <f t="shared" si="10"/>
        <v>0.18819632640770853</v>
      </c>
      <c r="AB23" s="34">
        <f t="shared" si="10"/>
        <v>0.17381389398742977</v>
      </c>
      <c r="AC23" s="34">
        <f t="shared" si="10"/>
        <v>0.17625493513818388</v>
      </c>
      <c r="AD23" s="34">
        <f t="shared" si="10"/>
        <v>0.08884908449903332</v>
      </c>
      <c r="AE23" s="34">
        <f t="shared" si="10"/>
        <v>0.1815382827930754</v>
      </c>
      <c r="AF23" s="34">
        <f t="shared" si="10"/>
        <v>0.18426794032667024</v>
      </c>
      <c r="AG23" s="34">
        <f t="shared" si="10"/>
        <v>0.7128193430656934</v>
      </c>
      <c r="AH23" s="34">
        <f t="shared" si="10"/>
        <v>0.5224005349381478</v>
      </c>
      <c r="AI23" s="34">
        <f aca="true" t="shared" si="11" ref="AI23:BH23">AI22/AI7/24</f>
        <v>0.5625562556255626</v>
      </c>
      <c r="AJ23" s="34">
        <f t="shared" si="11"/>
        <v>0.4254594962559564</v>
      </c>
      <c r="AK23" s="34">
        <f t="shared" si="11"/>
        <v>0.5415944540727903</v>
      </c>
      <c r="AL23" s="34">
        <f t="shared" si="11"/>
        <v>0.5516328331862312</v>
      </c>
      <c r="AM23" s="34">
        <f t="shared" si="11"/>
        <v>0.4241889507262115</v>
      </c>
      <c r="AN23" s="34">
        <f t="shared" si="11"/>
        <v>1.5348722986247545</v>
      </c>
      <c r="AO23" s="34">
        <f t="shared" si="11"/>
        <v>0.4930577469233197</v>
      </c>
      <c r="AP23" s="34">
        <f t="shared" si="11"/>
        <v>0.6569266344334664</v>
      </c>
      <c r="AQ23" s="34">
        <f t="shared" si="11"/>
        <v>0.738421550094518</v>
      </c>
      <c r="AR23" s="34">
        <f t="shared" si="11"/>
        <v>0.6028163580246914</v>
      </c>
      <c r="AS23" s="34">
        <f t="shared" si="11"/>
        <v>0.5156765676567657</v>
      </c>
      <c r="AT23" s="34">
        <f t="shared" si="11"/>
        <v>0.18252438525787043</v>
      </c>
      <c r="AU23" s="34">
        <f t="shared" si="11"/>
        <v>0.5466153577050901</v>
      </c>
      <c r="AV23" s="34">
        <f t="shared" si="11"/>
        <v>0.5347364818617385</v>
      </c>
      <c r="AW23" s="34">
        <f t="shared" si="11"/>
        <v>0.5220514533912463</v>
      </c>
      <c r="AX23" s="34">
        <f t="shared" si="11"/>
        <v>0.5127153404429861</v>
      </c>
      <c r="AY23" s="34">
        <f t="shared" si="11"/>
        <v>0.4660005964807635</v>
      </c>
      <c r="AZ23" s="34">
        <f t="shared" si="11"/>
        <v>0.5208333333333334</v>
      </c>
      <c r="BA23" s="34">
        <f t="shared" si="11"/>
        <v>0.16998476936466492</v>
      </c>
      <c r="BB23" s="34">
        <f t="shared" si="11"/>
        <v>0.18071940781864448</v>
      </c>
      <c r="BC23" s="34">
        <f t="shared" si="11"/>
        <v>0.18109643022716734</v>
      </c>
      <c r="BD23" s="34">
        <f t="shared" si="11"/>
        <v>0.18548195631528963</v>
      </c>
      <c r="BE23" s="34">
        <f t="shared" si="11"/>
        <v>0.17104542966611933</v>
      </c>
      <c r="BF23" s="34">
        <f t="shared" si="11"/>
        <v>0.17797141067258956</v>
      </c>
      <c r="BG23" s="34">
        <f t="shared" si="11"/>
        <v>0.17697360969532225</v>
      </c>
      <c r="BH23" s="34">
        <f t="shared" si="11"/>
        <v>0.5404704254583189</v>
      </c>
    </row>
    <row r="24" spans="1:60" s="5" customFormat="1" ht="18.75" customHeight="1" thickBot="1">
      <c r="A24" s="55"/>
      <c r="B24" s="35" t="s">
        <v>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6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36" t="s">
        <v>26</v>
      </c>
      <c r="T24" s="36" t="s">
        <v>26</v>
      </c>
      <c r="U24" s="36" t="s">
        <v>26</v>
      </c>
      <c r="V24" s="36" t="s">
        <v>26</v>
      </c>
      <c r="W24" s="36" t="s">
        <v>26</v>
      </c>
      <c r="X24" s="36" t="s">
        <v>26</v>
      </c>
      <c r="Y24" s="36" t="s">
        <v>26</v>
      </c>
      <c r="Z24" s="36" t="s">
        <v>26</v>
      </c>
      <c r="AA24" s="36" t="s">
        <v>26</v>
      </c>
      <c r="AB24" s="36" t="s">
        <v>26</v>
      </c>
      <c r="AC24" s="36" t="s">
        <v>26</v>
      </c>
      <c r="AD24" s="36" t="s">
        <v>26</v>
      </c>
      <c r="AE24" s="36" t="s">
        <v>26</v>
      </c>
      <c r="AF24" s="36" t="s">
        <v>26</v>
      </c>
      <c r="AG24" s="36" t="s">
        <v>26</v>
      </c>
      <c r="AH24" s="36" t="s">
        <v>26</v>
      </c>
      <c r="AI24" s="36" t="s">
        <v>26</v>
      </c>
      <c r="AJ24" s="36" t="s">
        <v>26</v>
      </c>
      <c r="AK24" s="36" t="s">
        <v>26</v>
      </c>
      <c r="AL24" s="36" t="s">
        <v>26</v>
      </c>
      <c r="AM24" s="36" t="s">
        <v>26</v>
      </c>
      <c r="AN24" s="36" t="s">
        <v>26</v>
      </c>
      <c r="AO24" s="36" t="s">
        <v>26</v>
      </c>
      <c r="AP24" s="36" t="s">
        <v>26</v>
      </c>
      <c r="AQ24" s="36" t="s">
        <v>26</v>
      </c>
      <c r="AR24" s="36" t="s">
        <v>26</v>
      </c>
      <c r="AS24" s="36" t="s">
        <v>26</v>
      </c>
      <c r="AT24" s="36" t="s">
        <v>26</v>
      </c>
      <c r="AU24" s="36" t="s">
        <v>26</v>
      </c>
      <c r="AV24" s="36" t="s">
        <v>26</v>
      </c>
      <c r="AW24" s="36" t="s">
        <v>26</v>
      </c>
      <c r="AX24" s="36" t="s">
        <v>26</v>
      </c>
      <c r="AY24" s="36" t="s">
        <v>26</v>
      </c>
      <c r="AZ24" s="36" t="s">
        <v>26</v>
      </c>
      <c r="BA24" s="36" t="s">
        <v>26</v>
      </c>
      <c r="BB24" s="36" t="s">
        <v>26</v>
      </c>
      <c r="BC24" s="36" t="s">
        <v>26</v>
      </c>
      <c r="BD24" s="36" t="s">
        <v>26</v>
      </c>
      <c r="BE24" s="36" t="s">
        <v>26</v>
      </c>
      <c r="BF24" s="36" t="s">
        <v>26</v>
      </c>
      <c r="BG24" s="36" t="s">
        <v>26</v>
      </c>
      <c r="BH24" s="36" t="s">
        <v>26</v>
      </c>
    </row>
    <row r="25" spans="1:60" s="5" customFormat="1" ht="18.75" customHeight="1" thickTop="1">
      <c r="A25" s="50" t="s">
        <v>18</v>
      </c>
      <c r="B25" s="18" t="s">
        <v>5</v>
      </c>
      <c r="C25" s="15">
        <f>C8*0.7%</f>
        <v>2.8392</v>
      </c>
      <c r="D25" s="15">
        <f aca="true" t="shared" si="12" ref="D25:BH25">D8*0.7%</f>
        <v>2.8818999999999995</v>
      </c>
      <c r="E25" s="15">
        <f t="shared" si="12"/>
        <v>3.2997999999999994</v>
      </c>
      <c r="F25" s="15">
        <f t="shared" si="12"/>
        <v>2.8307999999999995</v>
      </c>
      <c r="G25" s="15">
        <f t="shared" si="12"/>
        <v>4.980499999999999</v>
      </c>
      <c r="H25" s="15">
        <f t="shared" si="12"/>
        <v>2.3491999999999997</v>
      </c>
      <c r="I25" s="15">
        <f t="shared" si="12"/>
        <v>4.0550999999999995</v>
      </c>
      <c r="J25" s="15">
        <f t="shared" si="12"/>
        <v>1.3481999999999998</v>
      </c>
      <c r="K25" s="15">
        <f t="shared" si="12"/>
        <v>1.3236999999999999</v>
      </c>
      <c r="L25" s="15">
        <f t="shared" si="12"/>
        <v>4.1621999999999995</v>
      </c>
      <c r="M25" s="15">
        <f t="shared" si="12"/>
        <v>1.1934999999999998</v>
      </c>
      <c r="N25" s="15">
        <f t="shared" si="12"/>
        <v>3.0967999999999996</v>
      </c>
      <c r="O25" s="15">
        <f t="shared" si="12"/>
        <v>3.7379999999999995</v>
      </c>
      <c r="P25" s="15">
        <f t="shared" si="12"/>
        <v>3.7981999999999996</v>
      </c>
      <c r="Q25" s="15">
        <f t="shared" si="12"/>
        <v>4.228</v>
      </c>
      <c r="R25" s="15">
        <f t="shared" si="12"/>
        <v>4.216099999999999</v>
      </c>
      <c r="S25" s="15">
        <f t="shared" si="12"/>
        <v>4.0047</v>
      </c>
      <c r="T25" s="15">
        <f t="shared" si="12"/>
        <v>3.7974999999999994</v>
      </c>
      <c r="U25" s="15">
        <f t="shared" si="12"/>
        <v>4.4464</v>
      </c>
      <c r="V25" s="15">
        <f t="shared" si="12"/>
        <v>1.4322</v>
      </c>
      <c r="W25" s="15">
        <f t="shared" si="12"/>
        <v>4.5996999999999995</v>
      </c>
      <c r="X25" s="15">
        <f t="shared" si="12"/>
        <v>3.3165999999999998</v>
      </c>
      <c r="Y25" s="15">
        <f t="shared" si="12"/>
        <v>6.1719</v>
      </c>
      <c r="Z25" s="15">
        <f t="shared" si="12"/>
        <v>1.2886999999999997</v>
      </c>
      <c r="AA25" s="15">
        <f t="shared" si="12"/>
        <v>3.8744999999999994</v>
      </c>
      <c r="AB25" s="15">
        <f t="shared" si="12"/>
        <v>4.195099999999999</v>
      </c>
      <c r="AC25" s="15">
        <f t="shared" si="12"/>
        <v>4.137</v>
      </c>
      <c r="AD25" s="15">
        <f t="shared" si="12"/>
        <v>8.2068</v>
      </c>
      <c r="AE25" s="15">
        <f t="shared" si="12"/>
        <v>4.0165999999999995</v>
      </c>
      <c r="AF25" s="15">
        <f t="shared" si="12"/>
        <v>3.957099999999999</v>
      </c>
      <c r="AG25" s="15">
        <f t="shared" si="12"/>
        <v>3.0687999999999995</v>
      </c>
      <c r="AH25" s="15">
        <f t="shared" si="12"/>
        <v>4.1874</v>
      </c>
      <c r="AI25" s="15">
        <f t="shared" si="12"/>
        <v>3.8884999999999996</v>
      </c>
      <c r="AJ25" s="15">
        <f t="shared" si="12"/>
        <v>5.1415</v>
      </c>
      <c r="AK25" s="15">
        <f t="shared" si="12"/>
        <v>4.039</v>
      </c>
      <c r="AL25" s="15">
        <f t="shared" si="12"/>
        <v>3.9654999999999996</v>
      </c>
      <c r="AM25" s="15">
        <f t="shared" si="12"/>
        <v>5.156899999999999</v>
      </c>
      <c r="AN25" s="15">
        <f t="shared" si="12"/>
        <v>1.4251999999999998</v>
      </c>
      <c r="AO25" s="15">
        <f t="shared" si="12"/>
        <v>4.436599999999999</v>
      </c>
      <c r="AP25" s="15">
        <f t="shared" si="12"/>
        <v>3.3298999999999994</v>
      </c>
      <c r="AQ25" s="15">
        <f t="shared" si="12"/>
        <v>2.9623999999999997</v>
      </c>
      <c r="AR25" s="15">
        <f t="shared" si="12"/>
        <v>3.6287999999999996</v>
      </c>
      <c r="AS25" s="15">
        <f t="shared" si="12"/>
        <v>4.242</v>
      </c>
      <c r="AT25" s="15">
        <f t="shared" si="12"/>
        <v>3.9949</v>
      </c>
      <c r="AU25" s="15">
        <f t="shared" si="12"/>
        <v>4.0019</v>
      </c>
      <c r="AV25" s="15">
        <f t="shared" si="12"/>
        <v>4.0908</v>
      </c>
      <c r="AW25" s="15">
        <f t="shared" si="12"/>
        <v>4.1902</v>
      </c>
      <c r="AX25" s="15">
        <f t="shared" si="12"/>
        <v>4.2665</v>
      </c>
      <c r="AY25" s="15">
        <f t="shared" si="12"/>
        <v>4.6941999999999995</v>
      </c>
      <c r="AZ25" s="15">
        <f t="shared" si="12"/>
        <v>4.199999999999999</v>
      </c>
      <c r="BA25" s="15">
        <f t="shared" si="12"/>
        <v>4.289599999999999</v>
      </c>
      <c r="BB25" s="15">
        <f t="shared" si="12"/>
        <v>4.0348</v>
      </c>
      <c r="BC25" s="15">
        <f t="shared" si="12"/>
        <v>4.0264</v>
      </c>
      <c r="BD25" s="15">
        <f t="shared" si="12"/>
        <v>3.9311999999999996</v>
      </c>
      <c r="BE25" s="15">
        <f t="shared" si="12"/>
        <v>4.263</v>
      </c>
      <c r="BF25" s="15">
        <f t="shared" si="12"/>
        <v>4.097099999999999</v>
      </c>
      <c r="BG25" s="15">
        <f t="shared" si="12"/>
        <v>4.1202</v>
      </c>
      <c r="BH25" s="15">
        <f t="shared" si="12"/>
        <v>4.0474</v>
      </c>
    </row>
    <row r="26" spans="1:60" s="5" customFormat="1" ht="18.75" customHeight="1">
      <c r="A26" s="51"/>
      <c r="B26" s="19" t="s">
        <v>13</v>
      </c>
      <c r="C26" s="14">
        <f>45.32*C25</f>
        <v>128.672544</v>
      </c>
      <c r="D26" s="14">
        <f aca="true" t="shared" si="13" ref="D26:BH26">45.32*D25</f>
        <v>130.60770799999997</v>
      </c>
      <c r="E26" s="14">
        <f t="shared" si="13"/>
        <v>149.54693599999996</v>
      </c>
      <c r="F26" s="14">
        <f t="shared" si="13"/>
        <v>128.29185599999997</v>
      </c>
      <c r="G26" s="14">
        <f t="shared" si="13"/>
        <v>225.71625999999998</v>
      </c>
      <c r="H26" s="14">
        <f t="shared" si="13"/>
        <v>106.46574399999999</v>
      </c>
      <c r="I26" s="14">
        <f t="shared" si="13"/>
        <v>183.77713199999997</v>
      </c>
      <c r="J26" s="14">
        <f t="shared" si="13"/>
        <v>61.100424</v>
      </c>
      <c r="K26" s="14">
        <f t="shared" si="13"/>
        <v>59.990083999999996</v>
      </c>
      <c r="L26" s="14">
        <f t="shared" si="13"/>
        <v>188.630904</v>
      </c>
      <c r="M26" s="14">
        <f t="shared" si="13"/>
        <v>54.08941999999999</v>
      </c>
      <c r="N26" s="14">
        <f t="shared" si="13"/>
        <v>140.34697599999998</v>
      </c>
      <c r="O26" s="14">
        <f t="shared" si="13"/>
        <v>169.40615999999997</v>
      </c>
      <c r="P26" s="14">
        <f t="shared" si="13"/>
        <v>172.134424</v>
      </c>
      <c r="Q26" s="14">
        <f t="shared" si="13"/>
        <v>191.61296</v>
      </c>
      <c r="R26" s="14">
        <f t="shared" si="13"/>
        <v>191.07365199999995</v>
      </c>
      <c r="S26" s="14">
        <f t="shared" si="13"/>
        <v>181.49300399999998</v>
      </c>
      <c r="T26" s="14">
        <f t="shared" si="13"/>
        <v>172.10269999999997</v>
      </c>
      <c r="U26" s="14">
        <f t="shared" si="13"/>
        <v>201.51084799999998</v>
      </c>
      <c r="V26" s="14">
        <f t="shared" si="13"/>
        <v>64.907304</v>
      </c>
      <c r="W26" s="14">
        <f t="shared" si="13"/>
        <v>208.45840399999997</v>
      </c>
      <c r="X26" s="14">
        <f t="shared" si="13"/>
        <v>150.308312</v>
      </c>
      <c r="Y26" s="14">
        <f t="shared" si="13"/>
        <v>279.710508</v>
      </c>
      <c r="Z26" s="14">
        <f t="shared" si="13"/>
        <v>58.40388399999999</v>
      </c>
      <c r="AA26" s="14">
        <f t="shared" si="13"/>
        <v>175.59233999999998</v>
      </c>
      <c r="AB26" s="14">
        <f t="shared" si="13"/>
        <v>190.12193199999996</v>
      </c>
      <c r="AC26" s="14">
        <f t="shared" si="13"/>
        <v>187.48883999999998</v>
      </c>
      <c r="AD26" s="14">
        <f t="shared" si="13"/>
        <v>371.93217599999997</v>
      </c>
      <c r="AE26" s="14">
        <f t="shared" si="13"/>
        <v>182.032312</v>
      </c>
      <c r="AF26" s="14">
        <f t="shared" si="13"/>
        <v>179.33577199999996</v>
      </c>
      <c r="AG26" s="14">
        <f t="shared" si="13"/>
        <v>139.078016</v>
      </c>
      <c r="AH26" s="14">
        <f t="shared" si="13"/>
        <v>189.77296800000002</v>
      </c>
      <c r="AI26" s="14">
        <f t="shared" si="13"/>
        <v>176.22681999999998</v>
      </c>
      <c r="AJ26" s="14">
        <f t="shared" si="13"/>
        <v>233.01278</v>
      </c>
      <c r="AK26" s="14">
        <f t="shared" si="13"/>
        <v>183.04747999999998</v>
      </c>
      <c r="AL26" s="14">
        <f t="shared" si="13"/>
        <v>179.71645999999998</v>
      </c>
      <c r="AM26" s="14">
        <f t="shared" si="13"/>
        <v>233.71070799999998</v>
      </c>
      <c r="AN26" s="14">
        <f t="shared" si="13"/>
        <v>64.590064</v>
      </c>
      <c r="AO26" s="14">
        <f t="shared" si="13"/>
        <v>201.06671199999997</v>
      </c>
      <c r="AP26" s="14">
        <f t="shared" si="13"/>
        <v>150.91106799999997</v>
      </c>
      <c r="AQ26" s="14">
        <f t="shared" si="13"/>
        <v>134.255968</v>
      </c>
      <c r="AR26" s="14">
        <f t="shared" si="13"/>
        <v>164.457216</v>
      </c>
      <c r="AS26" s="14">
        <f t="shared" si="13"/>
        <v>192.24744</v>
      </c>
      <c r="AT26" s="14">
        <f t="shared" si="13"/>
        <v>181.048868</v>
      </c>
      <c r="AU26" s="14">
        <f t="shared" si="13"/>
        <v>181.366108</v>
      </c>
      <c r="AV26" s="14">
        <f t="shared" si="13"/>
        <v>185.39505599999998</v>
      </c>
      <c r="AW26" s="14">
        <f t="shared" si="13"/>
        <v>189.899864</v>
      </c>
      <c r="AX26" s="14">
        <f t="shared" si="13"/>
        <v>193.35778</v>
      </c>
      <c r="AY26" s="14">
        <f t="shared" si="13"/>
        <v>212.741144</v>
      </c>
      <c r="AZ26" s="14">
        <f t="shared" si="13"/>
        <v>190.34399999999997</v>
      </c>
      <c r="BA26" s="14">
        <f t="shared" si="13"/>
        <v>194.40467199999998</v>
      </c>
      <c r="BB26" s="14">
        <f t="shared" si="13"/>
        <v>182.857136</v>
      </c>
      <c r="BC26" s="14">
        <f t="shared" si="13"/>
        <v>182.47644799999998</v>
      </c>
      <c r="BD26" s="14">
        <f t="shared" si="13"/>
        <v>178.161984</v>
      </c>
      <c r="BE26" s="14">
        <f t="shared" si="13"/>
        <v>193.19916</v>
      </c>
      <c r="BF26" s="14">
        <f t="shared" si="13"/>
        <v>185.68057199999996</v>
      </c>
      <c r="BG26" s="14">
        <f t="shared" si="13"/>
        <v>186.727464</v>
      </c>
      <c r="BH26" s="14">
        <f t="shared" si="13"/>
        <v>183.428168</v>
      </c>
    </row>
    <row r="27" spans="1:60" s="5" customFormat="1" ht="18.75" customHeight="1">
      <c r="A27" s="51"/>
      <c r="B27" s="19" t="s">
        <v>2</v>
      </c>
      <c r="C27" s="14">
        <f>C26/C7/12</f>
        <v>0.026436666666666664</v>
      </c>
      <c r="D27" s="14">
        <f aca="true" t="shared" si="14" ref="D27:BH27">D26/D7/12</f>
        <v>0.026436666666666664</v>
      </c>
      <c r="E27" s="14">
        <f t="shared" si="14"/>
        <v>0.02643666666666666</v>
      </c>
      <c r="F27" s="14">
        <f t="shared" si="14"/>
        <v>0.02643666666666666</v>
      </c>
      <c r="G27" s="14">
        <f t="shared" si="14"/>
        <v>0.026436666666666664</v>
      </c>
      <c r="H27" s="14">
        <f t="shared" si="14"/>
        <v>0.02643666666666666</v>
      </c>
      <c r="I27" s="14">
        <f t="shared" si="14"/>
        <v>0.026436666666666664</v>
      </c>
      <c r="J27" s="14">
        <f t="shared" si="14"/>
        <v>0.026436666666666664</v>
      </c>
      <c r="K27" s="14">
        <f t="shared" si="14"/>
        <v>0.026436666666666664</v>
      </c>
      <c r="L27" s="14">
        <f t="shared" si="14"/>
        <v>0.026436666666666664</v>
      </c>
      <c r="M27" s="14">
        <f t="shared" si="14"/>
        <v>0.026436666666666664</v>
      </c>
      <c r="N27" s="14">
        <f t="shared" si="14"/>
        <v>0.026436666666666664</v>
      </c>
      <c r="O27" s="14">
        <f t="shared" si="14"/>
        <v>0.026436666666666664</v>
      </c>
      <c r="P27" s="14">
        <f t="shared" si="14"/>
        <v>0.026436666666666664</v>
      </c>
      <c r="Q27" s="14">
        <f t="shared" si="14"/>
        <v>0.026436666666666664</v>
      </c>
      <c r="R27" s="14">
        <f t="shared" si="14"/>
        <v>0.026436666666666664</v>
      </c>
      <c r="S27" s="14">
        <f t="shared" si="14"/>
        <v>0.026436666666666664</v>
      </c>
      <c r="T27" s="14">
        <f t="shared" si="14"/>
        <v>0.026436666666666664</v>
      </c>
      <c r="U27" s="14">
        <f t="shared" si="14"/>
        <v>0.026436666666666664</v>
      </c>
      <c r="V27" s="14">
        <f t="shared" si="14"/>
        <v>0.026436666666666664</v>
      </c>
      <c r="W27" s="14">
        <f t="shared" si="14"/>
        <v>0.026436666666666664</v>
      </c>
      <c r="X27" s="14">
        <f t="shared" si="14"/>
        <v>0.026436666666666664</v>
      </c>
      <c r="Y27" s="14">
        <f t="shared" si="14"/>
        <v>0.026436666666666664</v>
      </c>
      <c r="Z27" s="14">
        <f t="shared" si="14"/>
        <v>0.026436666666666664</v>
      </c>
      <c r="AA27" s="14">
        <f t="shared" si="14"/>
        <v>0.026436666666666664</v>
      </c>
      <c r="AB27" s="14">
        <f t="shared" si="14"/>
        <v>0.026436666666666664</v>
      </c>
      <c r="AC27" s="14">
        <f t="shared" si="14"/>
        <v>0.026436666666666664</v>
      </c>
      <c r="AD27" s="14">
        <f t="shared" si="14"/>
        <v>0.026436666666666664</v>
      </c>
      <c r="AE27" s="14">
        <f t="shared" si="14"/>
        <v>0.026436666666666667</v>
      </c>
      <c r="AF27" s="14">
        <f t="shared" si="14"/>
        <v>0.026436666666666664</v>
      </c>
      <c r="AG27" s="14">
        <f t="shared" si="14"/>
        <v>0.026436666666666667</v>
      </c>
      <c r="AH27" s="14">
        <f t="shared" si="14"/>
        <v>0.026436666666666667</v>
      </c>
      <c r="AI27" s="14">
        <f t="shared" si="14"/>
        <v>0.026436666666666664</v>
      </c>
      <c r="AJ27" s="14">
        <f t="shared" si="14"/>
        <v>0.026436666666666664</v>
      </c>
      <c r="AK27" s="14">
        <f t="shared" si="14"/>
        <v>0.026436666666666664</v>
      </c>
      <c r="AL27" s="14">
        <f t="shared" si="14"/>
        <v>0.026436666666666664</v>
      </c>
      <c r="AM27" s="14">
        <f t="shared" si="14"/>
        <v>0.026436666666666664</v>
      </c>
      <c r="AN27" s="14">
        <f t="shared" si="14"/>
        <v>0.026436666666666667</v>
      </c>
      <c r="AO27" s="14">
        <f t="shared" si="14"/>
        <v>0.026436666666666664</v>
      </c>
      <c r="AP27" s="14">
        <f t="shared" si="14"/>
        <v>0.026436666666666664</v>
      </c>
      <c r="AQ27" s="14">
        <f t="shared" si="14"/>
        <v>0.026436666666666667</v>
      </c>
      <c r="AR27" s="14">
        <f t="shared" si="14"/>
        <v>0.026436666666666664</v>
      </c>
      <c r="AS27" s="14">
        <f t="shared" si="14"/>
        <v>0.026436666666666667</v>
      </c>
      <c r="AT27" s="14">
        <f t="shared" si="14"/>
        <v>0.026436666666666664</v>
      </c>
      <c r="AU27" s="14">
        <f t="shared" si="14"/>
        <v>0.026436666666666664</v>
      </c>
      <c r="AV27" s="14">
        <f t="shared" si="14"/>
        <v>0.026436666666666664</v>
      </c>
      <c r="AW27" s="14">
        <f t="shared" si="14"/>
        <v>0.026436666666666667</v>
      </c>
      <c r="AX27" s="14">
        <f t="shared" si="14"/>
        <v>0.026436666666666664</v>
      </c>
      <c r="AY27" s="14">
        <f t="shared" si="14"/>
        <v>0.026436666666666664</v>
      </c>
      <c r="AZ27" s="14">
        <f t="shared" si="14"/>
        <v>0.026436666666666664</v>
      </c>
      <c r="BA27" s="14">
        <f t="shared" si="14"/>
        <v>0.026436666666666664</v>
      </c>
      <c r="BB27" s="14">
        <f t="shared" si="14"/>
        <v>0.026436666666666667</v>
      </c>
      <c r="BC27" s="14">
        <f t="shared" si="14"/>
        <v>0.02643666666666666</v>
      </c>
      <c r="BD27" s="14">
        <f t="shared" si="14"/>
        <v>0.026436666666666664</v>
      </c>
      <c r="BE27" s="14">
        <f t="shared" si="14"/>
        <v>0.026436666666666667</v>
      </c>
      <c r="BF27" s="14">
        <f t="shared" si="14"/>
        <v>0.026436666666666664</v>
      </c>
      <c r="BG27" s="14">
        <f t="shared" si="14"/>
        <v>0.026436666666666664</v>
      </c>
      <c r="BH27" s="14">
        <f t="shared" si="14"/>
        <v>0.026436666666666664</v>
      </c>
    </row>
    <row r="28" spans="1:60" s="5" customFormat="1" ht="18.75" customHeight="1" thickBot="1">
      <c r="A28" s="52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13" t="s">
        <v>14</v>
      </c>
      <c r="AJ28" s="13" t="s">
        <v>14</v>
      </c>
      <c r="AK28" s="13" t="s">
        <v>14</v>
      </c>
      <c r="AL28" s="13" t="s">
        <v>14</v>
      </c>
      <c r="AM28" s="13" t="s">
        <v>14</v>
      </c>
      <c r="AN28" s="13" t="s">
        <v>14</v>
      </c>
      <c r="AO28" s="13" t="s">
        <v>14</v>
      </c>
      <c r="AP28" s="13" t="s">
        <v>14</v>
      </c>
      <c r="AQ28" s="13" t="s">
        <v>14</v>
      </c>
      <c r="AR28" s="13" t="s">
        <v>14</v>
      </c>
      <c r="AS28" s="13" t="s">
        <v>14</v>
      </c>
      <c r="AT28" s="13" t="s">
        <v>14</v>
      </c>
      <c r="AU28" s="13" t="s">
        <v>14</v>
      </c>
      <c r="AV28" s="13" t="s">
        <v>14</v>
      </c>
      <c r="AW28" s="13" t="s">
        <v>14</v>
      </c>
      <c r="AX28" s="13" t="s">
        <v>14</v>
      </c>
      <c r="AY28" s="13" t="s">
        <v>14</v>
      </c>
      <c r="AZ28" s="13" t="s">
        <v>14</v>
      </c>
      <c r="BA28" s="13" t="s">
        <v>14</v>
      </c>
      <c r="BB28" s="13" t="s">
        <v>14</v>
      </c>
      <c r="BC28" s="13" t="s">
        <v>14</v>
      </c>
      <c r="BD28" s="13" t="s">
        <v>14</v>
      </c>
      <c r="BE28" s="13" t="s">
        <v>14</v>
      </c>
      <c r="BF28" s="13" t="s">
        <v>14</v>
      </c>
      <c r="BG28" s="13" t="s">
        <v>14</v>
      </c>
      <c r="BH28" s="13" t="s">
        <v>14</v>
      </c>
    </row>
    <row r="29" spans="1:60" s="27" customFormat="1" ht="18.75" customHeight="1" thickTop="1">
      <c r="A29" s="50" t="s">
        <v>19</v>
      </c>
      <c r="B29" s="21" t="s">
        <v>15</v>
      </c>
      <c r="C29" s="28" t="s">
        <v>91</v>
      </c>
      <c r="D29" s="28" t="s">
        <v>91</v>
      </c>
      <c r="E29" s="28" t="s">
        <v>21</v>
      </c>
      <c r="F29" s="28" t="s">
        <v>27</v>
      </c>
      <c r="G29" s="28" t="s">
        <v>28</v>
      </c>
      <c r="H29" s="28" t="s">
        <v>33</v>
      </c>
      <c r="I29" s="28" t="s">
        <v>55</v>
      </c>
      <c r="J29" s="28" t="s">
        <v>31</v>
      </c>
      <c r="K29" s="28" t="s">
        <v>31</v>
      </c>
      <c r="L29" s="28" t="s">
        <v>40</v>
      </c>
      <c r="M29" s="28" t="s">
        <v>29</v>
      </c>
      <c r="N29" s="28" t="s">
        <v>40</v>
      </c>
      <c r="O29" s="28" t="s">
        <v>55</v>
      </c>
      <c r="P29" s="28" t="s">
        <v>55</v>
      </c>
      <c r="Q29" s="28" t="s">
        <v>40</v>
      </c>
      <c r="R29" s="28" t="s">
        <v>55</v>
      </c>
      <c r="S29" s="28" t="s">
        <v>92</v>
      </c>
      <c r="T29" s="28" t="s">
        <v>40</v>
      </c>
      <c r="U29" s="28" t="s">
        <v>41</v>
      </c>
      <c r="V29" s="28" t="s">
        <v>29</v>
      </c>
      <c r="W29" s="28" t="s">
        <v>91</v>
      </c>
      <c r="X29" s="28" t="s">
        <v>21</v>
      </c>
      <c r="Y29" s="28" t="s">
        <v>21</v>
      </c>
      <c r="Z29" s="28" t="s">
        <v>29</v>
      </c>
      <c r="AA29" s="28" t="s">
        <v>55</v>
      </c>
      <c r="AB29" s="28" t="s">
        <v>55</v>
      </c>
      <c r="AC29" s="28" t="s">
        <v>33</v>
      </c>
      <c r="AD29" s="28" t="s">
        <v>30</v>
      </c>
      <c r="AE29" s="28" t="s">
        <v>55</v>
      </c>
      <c r="AF29" s="28" t="s">
        <v>55</v>
      </c>
      <c r="AG29" s="28" t="s">
        <v>92</v>
      </c>
      <c r="AH29" s="28" t="s">
        <v>92</v>
      </c>
      <c r="AI29" s="28" t="s">
        <v>92</v>
      </c>
      <c r="AJ29" s="28" t="s">
        <v>92</v>
      </c>
      <c r="AK29" s="28" t="s">
        <v>92</v>
      </c>
      <c r="AL29" s="28" t="s">
        <v>92</v>
      </c>
      <c r="AM29" s="28" t="s">
        <v>92</v>
      </c>
      <c r="AN29" s="28" t="s">
        <v>92</v>
      </c>
      <c r="AO29" s="28" t="s">
        <v>92</v>
      </c>
      <c r="AP29" s="28" t="s">
        <v>92</v>
      </c>
      <c r="AQ29" s="28" t="s">
        <v>92</v>
      </c>
      <c r="AR29" s="28" t="s">
        <v>92</v>
      </c>
      <c r="AS29" s="28" t="s">
        <v>92</v>
      </c>
      <c r="AT29" s="28" t="s">
        <v>92</v>
      </c>
      <c r="AU29" s="28" t="s">
        <v>92</v>
      </c>
      <c r="AV29" s="28" t="s">
        <v>92</v>
      </c>
      <c r="AW29" s="28" t="s">
        <v>92</v>
      </c>
      <c r="AX29" s="28" t="s">
        <v>92</v>
      </c>
      <c r="AY29" s="28" t="s">
        <v>92</v>
      </c>
      <c r="AZ29" s="28" t="s">
        <v>92</v>
      </c>
      <c r="BA29" s="28" t="s">
        <v>92</v>
      </c>
      <c r="BB29" s="28" t="s">
        <v>92</v>
      </c>
      <c r="BC29" s="28" t="s">
        <v>92</v>
      </c>
      <c r="BD29" s="28" t="s">
        <v>92</v>
      </c>
      <c r="BE29" s="28" t="s">
        <v>92</v>
      </c>
      <c r="BF29" s="28" t="s">
        <v>92</v>
      </c>
      <c r="BG29" s="28" t="s">
        <v>92</v>
      </c>
      <c r="BH29" s="28" t="s">
        <v>91</v>
      </c>
    </row>
    <row r="30" spans="1:60" s="5" customFormat="1" ht="18.75" customHeight="1">
      <c r="A30" s="51"/>
      <c r="B30" s="23" t="s">
        <v>4</v>
      </c>
      <c r="C30" s="4">
        <f>C29*8%</f>
        <v>1.44</v>
      </c>
      <c r="D30" s="4">
        <f aca="true" t="shared" si="15" ref="D30:BH30">D29*8%</f>
        <v>1.44</v>
      </c>
      <c r="E30" s="4">
        <f t="shared" si="15"/>
        <v>0.96</v>
      </c>
      <c r="F30" s="4">
        <f t="shared" si="15"/>
        <v>1.04</v>
      </c>
      <c r="G30" s="4">
        <f t="shared" si="15"/>
        <v>1.92</v>
      </c>
      <c r="H30" s="4">
        <f t="shared" si="15"/>
        <v>0.8</v>
      </c>
      <c r="I30" s="4">
        <f t="shared" si="15"/>
        <v>1.28</v>
      </c>
      <c r="J30" s="4">
        <f t="shared" si="15"/>
        <v>0.32</v>
      </c>
      <c r="K30" s="4">
        <f t="shared" si="15"/>
        <v>0.32</v>
      </c>
      <c r="L30" s="4">
        <f t="shared" si="15"/>
        <v>1.2</v>
      </c>
      <c r="M30" s="4">
        <f t="shared" si="15"/>
        <v>0.4</v>
      </c>
      <c r="N30" s="4">
        <f t="shared" si="15"/>
        <v>1.2</v>
      </c>
      <c r="O30" s="4">
        <f t="shared" si="15"/>
        <v>1.28</v>
      </c>
      <c r="P30" s="4">
        <f t="shared" si="15"/>
        <v>1.28</v>
      </c>
      <c r="Q30" s="4">
        <f t="shared" si="15"/>
        <v>1.2</v>
      </c>
      <c r="R30" s="4">
        <f t="shared" si="15"/>
        <v>1.28</v>
      </c>
      <c r="S30" s="4">
        <f t="shared" si="15"/>
        <v>0</v>
      </c>
      <c r="T30" s="4">
        <f t="shared" si="15"/>
        <v>1.2</v>
      </c>
      <c r="U30" s="4">
        <f t="shared" si="15"/>
        <v>1.36</v>
      </c>
      <c r="V30" s="4">
        <f t="shared" si="15"/>
        <v>0.4</v>
      </c>
      <c r="W30" s="4">
        <f t="shared" si="15"/>
        <v>1.44</v>
      </c>
      <c r="X30" s="4">
        <f t="shared" si="15"/>
        <v>0.96</v>
      </c>
      <c r="Y30" s="4">
        <f t="shared" si="15"/>
        <v>0.96</v>
      </c>
      <c r="Z30" s="4">
        <f t="shared" si="15"/>
        <v>0.4</v>
      </c>
      <c r="AA30" s="4">
        <f t="shared" si="15"/>
        <v>1.28</v>
      </c>
      <c r="AB30" s="4">
        <f t="shared" si="15"/>
        <v>1.28</v>
      </c>
      <c r="AC30" s="4">
        <f t="shared" si="15"/>
        <v>0.8</v>
      </c>
      <c r="AD30" s="4">
        <f t="shared" si="15"/>
        <v>0.88</v>
      </c>
      <c r="AE30" s="4">
        <f t="shared" si="15"/>
        <v>1.28</v>
      </c>
      <c r="AF30" s="4">
        <f t="shared" si="15"/>
        <v>1.28</v>
      </c>
      <c r="AG30" s="4">
        <f t="shared" si="15"/>
        <v>0</v>
      </c>
      <c r="AH30" s="4">
        <f t="shared" si="15"/>
        <v>0</v>
      </c>
      <c r="AI30" s="4">
        <f t="shared" si="15"/>
        <v>0</v>
      </c>
      <c r="AJ30" s="4">
        <f t="shared" si="15"/>
        <v>0</v>
      </c>
      <c r="AK30" s="4">
        <f t="shared" si="15"/>
        <v>0</v>
      </c>
      <c r="AL30" s="4">
        <f t="shared" si="15"/>
        <v>0</v>
      </c>
      <c r="AM30" s="4">
        <f t="shared" si="15"/>
        <v>0</v>
      </c>
      <c r="AN30" s="4">
        <f t="shared" si="15"/>
        <v>0</v>
      </c>
      <c r="AO30" s="4">
        <f t="shared" si="15"/>
        <v>0</v>
      </c>
      <c r="AP30" s="4">
        <f t="shared" si="15"/>
        <v>0</v>
      </c>
      <c r="AQ30" s="4">
        <f t="shared" si="15"/>
        <v>0</v>
      </c>
      <c r="AR30" s="4">
        <f t="shared" si="15"/>
        <v>0</v>
      </c>
      <c r="AS30" s="4">
        <f t="shared" si="15"/>
        <v>0</v>
      </c>
      <c r="AT30" s="4">
        <f t="shared" si="15"/>
        <v>0</v>
      </c>
      <c r="AU30" s="4">
        <f t="shared" si="15"/>
        <v>0</v>
      </c>
      <c r="AV30" s="4">
        <f t="shared" si="15"/>
        <v>0</v>
      </c>
      <c r="AW30" s="4">
        <f t="shared" si="15"/>
        <v>0</v>
      </c>
      <c r="AX30" s="4">
        <f t="shared" si="15"/>
        <v>0</v>
      </c>
      <c r="AY30" s="4">
        <f t="shared" si="15"/>
        <v>0</v>
      </c>
      <c r="AZ30" s="4">
        <f t="shared" si="15"/>
        <v>0</v>
      </c>
      <c r="BA30" s="4">
        <f t="shared" si="15"/>
        <v>0</v>
      </c>
      <c r="BB30" s="4">
        <f t="shared" si="15"/>
        <v>0</v>
      </c>
      <c r="BC30" s="4">
        <f t="shared" si="15"/>
        <v>0</v>
      </c>
      <c r="BD30" s="4">
        <f t="shared" si="15"/>
        <v>0</v>
      </c>
      <c r="BE30" s="4">
        <f t="shared" si="15"/>
        <v>0</v>
      </c>
      <c r="BF30" s="4">
        <f t="shared" si="15"/>
        <v>0</v>
      </c>
      <c r="BG30" s="4">
        <f t="shared" si="15"/>
        <v>0</v>
      </c>
      <c r="BH30" s="4">
        <f t="shared" si="15"/>
        <v>1.44</v>
      </c>
    </row>
    <row r="31" spans="1:60" s="5" customFormat="1" ht="18.75" customHeight="1">
      <c r="A31" s="51"/>
      <c r="B31" s="24" t="s">
        <v>1</v>
      </c>
      <c r="C31" s="2">
        <f>C30*1209.48</f>
        <v>1741.6512</v>
      </c>
      <c r="D31" s="2">
        <f aca="true" t="shared" si="16" ref="D31:BH31">D30*1209.48</f>
        <v>1741.6512</v>
      </c>
      <c r="E31" s="2">
        <f t="shared" si="16"/>
        <v>1161.1008</v>
      </c>
      <c r="F31" s="2">
        <f t="shared" si="16"/>
        <v>1257.8592</v>
      </c>
      <c r="G31" s="2">
        <f t="shared" si="16"/>
        <v>2322.2016</v>
      </c>
      <c r="H31" s="2">
        <f t="shared" si="16"/>
        <v>967.5840000000001</v>
      </c>
      <c r="I31" s="2">
        <f t="shared" si="16"/>
        <v>1548.1344000000001</v>
      </c>
      <c r="J31" s="2">
        <f t="shared" si="16"/>
        <v>387.03360000000004</v>
      </c>
      <c r="K31" s="2">
        <f t="shared" si="16"/>
        <v>387.03360000000004</v>
      </c>
      <c r="L31" s="2">
        <f t="shared" si="16"/>
        <v>1451.376</v>
      </c>
      <c r="M31" s="2">
        <f t="shared" si="16"/>
        <v>483.79200000000003</v>
      </c>
      <c r="N31" s="2">
        <f t="shared" si="16"/>
        <v>1451.376</v>
      </c>
      <c r="O31" s="2">
        <f t="shared" si="16"/>
        <v>1548.1344000000001</v>
      </c>
      <c r="P31" s="2">
        <f t="shared" si="16"/>
        <v>1548.1344000000001</v>
      </c>
      <c r="Q31" s="2">
        <f t="shared" si="16"/>
        <v>1451.376</v>
      </c>
      <c r="R31" s="2">
        <f t="shared" si="16"/>
        <v>1548.1344000000001</v>
      </c>
      <c r="S31" s="2">
        <f t="shared" si="16"/>
        <v>0</v>
      </c>
      <c r="T31" s="2">
        <f t="shared" si="16"/>
        <v>1451.376</v>
      </c>
      <c r="U31" s="2">
        <f t="shared" si="16"/>
        <v>1644.8928</v>
      </c>
      <c r="V31" s="2">
        <f t="shared" si="16"/>
        <v>483.79200000000003</v>
      </c>
      <c r="W31" s="2">
        <f t="shared" si="16"/>
        <v>1741.6512</v>
      </c>
      <c r="X31" s="2">
        <f t="shared" si="16"/>
        <v>1161.1008</v>
      </c>
      <c r="Y31" s="2">
        <f t="shared" si="16"/>
        <v>1161.1008</v>
      </c>
      <c r="Z31" s="2">
        <f t="shared" si="16"/>
        <v>483.79200000000003</v>
      </c>
      <c r="AA31" s="2">
        <f t="shared" si="16"/>
        <v>1548.1344000000001</v>
      </c>
      <c r="AB31" s="2">
        <f t="shared" si="16"/>
        <v>1548.1344000000001</v>
      </c>
      <c r="AC31" s="2">
        <f t="shared" si="16"/>
        <v>967.5840000000001</v>
      </c>
      <c r="AD31" s="2">
        <f t="shared" si="16"/>
        <v>1064.3424</v>
      </c>
      <c r="AE31" s="2">
        <f t="shared" si="16"/>
        <v>1548.1344000000001</v>
      </c>
      <c r="AF31" s="2">
        <f t="shared" si="16"/>
        <v>1548.1344000000001</v>
      </c>
      <c r="AG31" s="2">
        <f t="shared" si="16"/>
        <v>0</v>
      </c>
      <c r="AH31" s="2">
        <f t="shared" si="16"/>
        <v>0</v>
      </c>
      <c r="AI31" s="2">
        <f t="shared" si="16"/>
        <v>0</v>
      </c>
      <c r="AJ31" s="2">
        <f t="shared" si="16"/>
        <v>0</v>
      </c>
      <c r="AK31" s="2">
        <f t="shared" si="16"/>
        <v>0</v>
      </c>
      <c r="AL31" s="2">
        <f t="shared" si="16"/>
        <v>0</v>
      </c>
      <c r="AM31" s="2">
        <f t="shared" si="16"/>
        <v>0</v>
      </c>
      <c r="AN31" s="2">
        <f t="shared" si="16"/>
        <v>0</v>
      </c>
      <c r="AO31" s="2">
        <f t="shared" si="16"/>
        <v>0</v>
      </c>
      <c r="AP31" s="2">
        <f t="shared" si="16"/>
        <v>0</v>
      </c>
      <c r="AQ31" s="2">
        <f t="shared" si="16"/>
        <v>0</v>
      </c>
      <c r="AR31" s="2">
        <f t="shared" si="16"/>
        <v>0</v>
      </c>
      <c r="AS31" s="2">
        <f t="shared" si="16"/>
        <v>0</v>
      </c>
      <c r="AT31" s="2">
        <f t="shared" si="16"/>
        <v>0</v>
      </c>
      <c r="AU31" s="2">
        <f t="shared" si="16"/>
        <v>0</v>
      </c>
      <c r="AV31" s="2">
        <f t="shared" si="16"/>
        <v>0</v>
      </c>
      <c r="AW31" s="2">
        <f t="shared" si="16"/>
        <v>0</v>
      </c>
      <c r="AX31" s="2">
        <f t="shared" si="16"/>
        <v>0</v>
      </c>
      <c r="AY31" s="2">
        <f t="shared" si="16"/>
        <v>0</v>
      </c>
      <c r="AZ31" s="2">
        <f t="shared" si="16"/>
        <v>0</v>
      </c>
      <c r="BA31" s="2">
        <f t="shared" si="16"/>
        <v>0</v>
      </c>
      <c r="BB31" s="2">
        <f t="shared" si="16"/>
        <v>0</v>
      </c>
      <c r="BC31" s="2">
        <f t="shared" si="16"/>
        <v>0</v>
      </c>
      <c r="BD31" s="2">
        <f t="shared" si="16"/>
        <v>0</v>
      </c>
      <c r="BE31" s="2">
        <f t="shared" si="16"/>
        <v>0</v>
      </c>
      <c r="BF31" s="2">
        <f t="shared" si="16"/>
        <v>0</v>
      </c>
      <c r="BG31" s="2">
        <f t="shared" si="16"/>
        <v>0</v>
      </c>
      <c r="BH31" s="2">
        <f t="shared" si="16"/>
        <v>1741.6512</v>
      </c>
    </row>
    <row r="32" spans="1:60" s="5" customFormat="1" ht="18.75" customHeight="1">
      <c r="A32" s="51"/>
      <c r="B32" s="24" t="s">
        <v>2</v>
      </c>
      <c r="C32" s="3">
        <f aca="true" t="shared" si="17" ref="C32:AH32">C31/C7/12</f>
        <v>0.3578343195266272</v>
      </c>
      <c r="D32" s="3">
        <f t="shared" si="17"/>
        <v>0.3525324265241681</v>
      </c>
      <c r="E32" s="3">
        <f t="shared" si="17"/>
        <v>0.20525753075943998</v>
      </c>
      <c r="F32" s="3">
        <f t="shared" si="17"/>
        <v>0.2592027695351138</v>
      </c>
      <c r="G32" s="3">
        <f t="shared" si="17"/>
        <v>0.2719842586085734</v>
      </c>
      <c r="H32" s="3">
        <f t="shared" si="17"/>
        <v>0.2402622169249106</v>
      </c>
      <c r="I32" s="3">
        <f t="shared" si="17"/>
        <v>0.22270188158121876</v>
      </c>
      <c r="J32" s="3">
        <f t="shared" si="17"/>
        <v>0.167460020768432</v>
      </c>
      <c r="K32" s="3">
        <f t="shared" si="17"/>
        <v>0.17055949233209944</v>
      </c>
      <c r="L32" s="3">
        <f t="shared" si="17"/>
        <v>0.20341069626639754</v>
      </c>
      <c r="M32" s="3">
        <f t="shared" si="17"/>
        <v>0.2364574780058651</v>
      </c>
      <c r="N32" s="3">
        <f t="shared" si="17"/>
        <v>0.27339059674502714</v>
      </c>
      <c r="O32" s="3">
        <f t="shared" si="17"/>
        <v>0.24159400749063673</v>
      </c>
      <c r="P32" s="3">
        <f t="shared" si="17"/>
        <v>0.2377648359749355</v>
      </c>
      <c r="Q32" s="3">
        <f t="shared" si="17"/>
        <v>0.2002450331125828</v>
      </c>
      <c r="R32" s="3">
        <f t="shared" si="17"/>
        <v>0.21419757595882452</v>
      </c>
      <c r="S32" s="3">
        <f t="shared" si="17"/>
        <v>0</v>
      </c>
      <c r="T32" s="3">
        <f t="shared" si="17"/>
        <v>0.22294562211981564</v>
      </c>
      <c r="U32" s="3">
        <f t="shared" si="17"/>
        <v>0.21579722921914357</v>
      </c>
      <c r="V32" s="3">
        <f t="shared" si="17"/>
        <v>0.19704789833822092</v>
      </c>
      <c r="W32" s="3">
        <f t="shared" si="17"/>
        <v>0.22087597017196772</v>
      </c>
      <c r="X32" s="3">
        <f t="shared" si="17"/>
        <v>0.20421781342338538</v>
      </c>
      <c r="Y32" s="3">
        <f t="shared" si="17"/>
        <v>0.10974072813882273</v>
      </c>
      <c r="Z32" s="3">
        <f t="shared" si="17"/>
        <v>0.2189896795219989</v>
      </c>
      <c r="AA32" s="3">
        <f t="shared" si="17"/>
        <v>0.23308256549232162</v>
      </c>
      <c r="AB32" s="3">
        <f t="shared" si="17"/>
        <v>0.2152698147839146</v>
      </c>
      <c r="AC32" s="3">
        <f t="shared" si="17"/>
        <v>0.1364331641285956</v>
      </c>
      <c r="AD32" s="3">
        <f t="shared" si="17"/>
        <v>0.07565267826680314</v>
      </c>
      <c r="AE32" s="3">
        <f t="shared" si="17"/>
        <v>0.22483652840711055</v>
      </c>
      <c r="AF32" s="3">
        <f t="shared" si="17"/>
        <v>0.22821722978949233</v>
      </c>
      <c r="AG32" s="3">
        <f t="shared" si="17"/>
        <v>0</v>
      </c>
      <c r="AH32" s="3">
        <f t="shared" si="17"/>
        <v>0</v>
      </c>
      <c r="AI32" s="3">
        <f aca="true" t="shared" si="18" ref="AI32:BH32">AI31/AI7/12</f>
        <v>0</v>
      </c>
      <c r="AJ32" s="3">
        <f t="shared" si="18"/>
        <v>0</v>
      </c>
      <c r="AK32" s="3">
        <f t="shared" si="18"/>
        <v>0</v>
      </c>
      <c r="AL32" s="3">
        <f t="shared" si="18"/>
        <v>0</v>
      </c>
      <c r="AM32" s="3">
        <f t="shared" si="18"/>
        <v>0</v>
      </c>
      <c r="AN32" s="3">
        <f t="shared" si="18"/>
        <v>0</v>
      </c>
      <c r="AO32" s="3">
        <f t="shared" si="18"/>
        <v>0</v>
      </c>
      <c r="AP32" s="3">
        <f t="shared" si="18"/>
        <v>0</v>
      </c>
      <c r="AQ32" s="3">
        <f t="shared" si="18"/>
        <v>0</v>
      </c>
      <c r="AR32" s="3">
        <f t="shared" si="18"/>
        <v>0</v>
      </c>
      <c r="AS32" s="3">
        <f t="shared" si="18"/>
        <v>0</v>
      </c>
      <c r="AT32" s="3">
        <f t="shared" si="18"/>
        <v>0</v>
      </c>
      <c r="AU32" s="3">
        <f t="shared" si="18"/>
        <v>0</v>
      </c>
      <c r="AV32" s="3">
        <f t="shared" si="18"/>
        <v>0</v>
      </c>
      <c r="AW32" s="3">
        <f t="shared" si="18"/>
        <v>0</v>
      </c>
      <c r="AX32" s="3">
        <f t="shared" si="18"/>
        <v>0</v>
      </c>
      <c r="AY32" s="3">
        <f t="shared" si="18"/>
        <v>0</v>
      </c>
      <c r="AZ32" s="3">
        <f t="shared" si="18"/>
        <v>0</v>
      </c>
      <c r="BA32" s="3">
        <f t="shared" si="18"/>
        <v>0</v>
      </c>
      <c r="BB32" s="3">
        <f t="shared" si="18"/>
        <v>0</v>
      </c>
      <c r="BC32" s="3">
        <f t="shared" si="18"/>
        <v>0</v>
      </c>
      <c r="BD32" s="3">
        <f t="shared" si="18"/>
        <v>0</v>
      </c>
      <c r="BE32" s="3">
        <f t="shared" si="18"/>
        <v>0</v>
      </c>
      <c r="BF32" s="3">
        <f t="shared" si="18"/>
        <v>0</v>
      </c>
      <c r="BG32" s="3">
        <f t="shared" si="18"/>
        <v>0</v>
      </c>
      <c r="BH32" s="3">
        <f t="shared" si="18"/>
        <v>0.2510162573503978</v>
      </c>
    </row>
    <row r="33" spans="1:60" s="5" customFormat="1" ht="18.75" customHeight="1" thickBot="1">
      <c r="A33" s="52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13" t="s">
        <v>14</v>
      </c>
      <c r="AJ33" s="13" t="s">
        <v>14</v>
      </c>
      <c r="AK33" s="13" t="s">
        <v>14</v>
      </c>
      <c r="AL33" s="13" t="s">
        <v>14</v>
      </c>
      <c r="AM33" s="13" t="s">
        <v>14</v>
      </c>
      <c r="AN33" s="13" t="s">
        <v>14</v>
      </c>
      <c r="AO33" s="13" t="s">
        <v>14</v>
      </c>
      <c r="AP33" s="13" t="s">
        <v>14</v>
      </c>
      <c r="AQ33" s="13" t="s">
        <v>14</v>
      </c>
      <c r="AR33" s="13" t="s">
        <v>14</v>
      </c>
      <c r="AS33" s="13" t="s">
        <v>14</v>
      </c>
      <c r="AT33" s="13" t="s">
        <v>14</v>
      </c>
      <c r="AU33" s="13" t="s">
        <v>14</v>
      </c>
      <c r="AV33" s="13" t="s">
        <v>14</v>
      </c>
      <c r="AW33" s="13" t="s">
        <v>14</v>
      </c>
      <c r="AX33" s="13" t="s">
        <v>14</v>
      </c>
      <c r="AY33" s="13" t="s">
        <v>14</v>
      </c>
      <c r="AZ33" s="13" t="s">
        <v>14</v>
      </c>
      <c r="BA33" s="13" t="s">
        <v>14</v>
      </c>
      <c r="BB33" s="13" t="s">
        <v>14</v>
      </c>
      <c r="BC33" s="13" t="s">
        <v>14</v>
      </c>
      <c r="BD33" s="13" t="s">
        <v>14</v>
      </c>
      <c r="BE33" s="13" t="s">
        <v>14</v>
      </c>
      <c r="BF33" s="13" t="s">
        <v>14</v>
      </c>
      <c r="BG33" s="13" t="s">
        <v>14</v>
      </c>
      <c r="BH33" s="13" t="s">
        <v>14</v>
      </c>
    </row>
    <row r="34" spans="1:61" s="10" customFormat="1" ht="18.75" customHeight="1" thickTop="1">
      <c r="A34" s="56" t="s">
        <v>12</v>
      </c>
      <c r="B34" s="57"/>
      <c r="C34" s="16">
        <f>C10+C14+C19+C22+C26+C31</f>
        <v>29491.67736</v>
      </c>
      <c r="D34" s="16">
        <f aca="true" t="shared" si="19" ref="D34:BH34">D10+D14+D19+D22+D26+D31</f>
        <v>29796.22657</v>
      </c>
      <c r="E34" s="16">
        <f t="shared" si="19"/>
        <v>32871.98686</v>
      </c>
      <c r="F34" s="16">
        <f t="shared" si="19"/>
        <v>32432.529959999996</v>
      </c>
      <c r="G34" s="16">
        <f t="shared" si="19"/>
        <v>48343.529930000004</v>
      </c>
      <c r="H34" s="16">
        <f t="shared" si="19"/>
        <v>25222.783160000003</v>
      </c>
      <c r="I34" s="16">
        <f t="shared" si="19"/>
        <v>40966.56147000001</v>
      </c>
      <c r="J34" s="16">
        <f t="shared" si="19"/>
        <v>17075.46606</v>
      </c>
      <c r="K34" s="16">
        <f t="shared" si="19"/>
        <v>16401.72277</v>
      </c>
      <c r="L34" s="16">
        <f t="shared" si="19"/>
        <v>40204.32785999999</v>
      </c>
      <c r="M34" s="16">
        <f t="shared" si="19"/>
        <v>14620.81723</v>
      </c>
      <c r="N34" s="16">
        <f t="shared" si="19"/>
        <v>29913.181200000003</v>
      </c>
      <c r="O34" s="16">
        <f t="shared" si="19"/>
        <v>33452.514760000005</v>
      </c>
      <c r="P34" s="16">
        <f t="shared" si="19"/>
        <v>36297.208860000006</v>
      </c>
      <c r="Q34" s="16">
        <f t="shared" si="19"/>
        <v>37561.0268</v>
      </c>
      <c r="R34" s="16">
        <f t="shared" si="19"/>
        <v>37389.958289999995</v>
      </c>
      <c r="S34" s="16">
        <f t="shared" si="19"/>
        <v>38891.58651000001</v>
      </c>
      <c r="T34" s="16">
        <f t="shared" si="19"/>
        <v>34410.00131</v>
      </c>
      <c r="U34" s="16">
        <f t="shared" si="19"/>
        <v>41484.521120000005</v>
      </c>
      <c r="V34" s="16">
        <f t="shared" si="19"/>
        <v>14551.007380000001</v>
      </c>
      <c r="W34" s="16">
        <f t="shared" si="19"/>
        <v>43277.82581</v>
      </c>
      <c r="X34" s="16">
        <f t="shared" si="19"/>
        <v>35346.412580000004</v>
      </c>
      <c r="Y34" s="16">
        <f t="shared" si="19"/>
        <v>57121.02715</v>
      </c>
      <c r="Z34" s="16">
        <f t="shared" si="19"/>
        <v>13287.591869999998</v>
      </c>
      <c r="AA34" s="16">
        <f t="shared" si="19"/>
        <v>35249.137570000006</v>
      </c>
      <c r="AB34" s="16">
        <f t="shared" si="19"/>
        <v>27980.377709999997</v>
      </c>
      <c r="AC34" s="16">
        <f t="shared" si="19"/>
        <v>36746.02546</v>
      </c>
      <c r="AD34" s="16">
        <f t="shared" si="19"/>
        <v>75273.84604</v>
      </c>
      <c r="AE34" s="16">
        <f t="shared" si="19"/>
        <v>36387.72174</v>
      </c>
      <c r="AF34" s="16">
        <f t="shared" si="19"/>
        <v>35714.51663</v>
      </c>
      <c r="AG34" s="16">
        <f t="shared" si="19"/>
        <v>35242.08352</v>
      </c>
      <c r="AH34" s="16">
        <f t="shared" si="19"/>
        <v>41291.03754</v>
      </c>
      <c r="AI34" s="16">
        <f t="shared" si="19"/>
        <v>43097.34665000001</v>
      </c>
      <c r="AJ34" s="16">
        <f t="shared" si="19"/>
        <v>48876.29539000001</v>
      </c>
      <c r="AK34" s="16">
        <f t="shared" si="19"/>
        <v>43336.1203</v>
      </c>
      <c r="AL34" s="16">
        <f t="shared" si="19"/>
        <v>43045.594750000004</v>
      </c>
      <c r="AM34" s="16">
        <f t="shared" si="19"/>
        <v>48937.16741</v>
      </c>
      <c r="AN34" s="16">
        <f t="shared" si="19"/>
        <v>17748.64028</v>
      </c>
      <c r="AO34" s="16">
        <f t="shared" si="19"/>
        <v>41845.16198</v>
      </c>
      <c r="AP34" s="16">
        <f t="shared" si="19"/>
        <v>33268.55567</v>
      </c>
      <c r="AQ34" s="16">
        <f t="shared" si="19"/>
        <v>31082.337199999998</v>
      </c>
      <c r="AR34" s="16">
        <f t="shared" si="19"/>
        <v>40112.20704</v>
      </c>
      <c r="AS34" s="16">
        <f t="shared" si="19"/>
        <v>41694.7056</v>
      </c>
      <c r="AT34" s="16">
        <f t="shared" si="19"/>
        <v>37830.62081</v>
      </c>
      <c r="AU34" s="16">
        <f t="shared" si="19"/>
        <v>41480.136470000005</v>
      </c>
      <c r="AV34" s="16">
        <f t="shared" si="19"/>
        <v>43743.85548</v>
      </c>
      <c r="AW34" s="16">
        <f t="shared" si="19"/>
        <v>44439.4519</v>
      </c>
      <c r="AX34" s="16">
        <f t="shared" si="19"/>
        <v>42800.234690000005</v>
      </c>
      <c r="AY34" s="16">
        <f t="shared" si="19"/>
        <v>46193.03206</v>
      </c>
      <c r="AZ34" s="16">
        <f t="shared" si="19"/>
        <v>41123.6136</v>
      </c>
      <c r="BA34" s="16">
        <f t="shared" si="19"/>
        <v>39326.67408</v>
      </c>
      <c r="BB34" s="16">
        <f t="shared" si="19"/>
        <v>37073.126840000004</v>
      </c>
      <c r="BC34" s="16">
        <f t="shared" si="19"/>
        <v>38642.42792</v>
      </c>
      <c r="BD34" s="16">
        <f t="shared" si="19"/>
        <v>36200.67856</v>
      </c>
      <c r="BE34" s="16">
        <f t="shared" si="19"/>
        <v>39242.898219999995</v>
      </c>
      <c r="BF34" s="16">
        <f t="shared" si="19"/>
        <v>37844.64702999999</v>
      </c>
      <c r="BG34" s="16">
        <f t="shared" si="19"/>
        <v>42627.73066000001</v>
      </c>
      <c r="BH34" s="16">
        <f t="shared" si="19"/>
        <v>39780.690004</v>
      </c>
      <c r="BI34" s="44">
        <f>SUM(C34:BH34)</f>
        <v>2145690.189674</v>
      </c>
    </row>
    <row r="35" s="10" customFormat="1" ht="13.5" customHeight="1"/>
    <row r="36" spans="3:60" s="10" customFormat="1" ht="13.5" customHeight="1">
      <c r="C36" s="17">
        <f>C32+C27+C23+C20+C15+C11</f>
        <v>5.288806163708086</v>
      </c>
      <c r="D36" s="17">
        <f aca="true" t="shared" si="20" ref="D36:BH36">D32+D27+D23+D20+D15+D11</f>
        <v>5.27208861023399</v>
      </c>
      <c r="E36" s="17">
        <f t="shared" si="20"/>
        <v>5.148137968462735</v>
      </c>
      <c r="F36" s="17">
        <f t="shared" si="20"/>
        <v>5.910511449060337</v>
      </c>
      <c r="G36" s="17">
        <f t="shared" si="20"/>
        <v>5.222947988990396</v>
      </c>
      <c r="H36" s="17">
        <f t="shared" si="20"/>
        <v>5.331938607469209</v>
      </c>
      <c r="I36" s="17">
        <f t="shared" si="20"/>
        <v>5.353668431727948</v>
      </c>
      <c r="J36" s="17">
        <f t="shared" si="20"/>
        <v>5.765604906542056</v>
      </c>
      <c r="K36" s="17">
        <f t="shared" si="20"/>
        <v>5.575411056760092</v>
      </c>
      <c r="L36" s="17">
        <f t="shared" si="20"/>
        <v>5.10908283720148</v>
      </c>
      <c r="M36" s="17">
        <f t="shared" si="20"/>
        <v>5.313204902248289</v>
      </c>
      <c r="N36" s="17">
        <f t="shared" si="20"/>
        <v>5.399182715491261</v>
      </c>
      <c r="O36" s="17">
        <f t="shared" si="20"/>
        <v>5.02536122971286</v>
      </c>
      <c r="P36" s="17">
        <f t="shared" si="20"/>
        <v>5.38260364602531</v>
      </c>
      <c r="Q36" s="17">
        <f t="shared" si="20"/>
        <v>5.009799503311259</v>
      </c>
      <c r="R36" s="17">
        <f t="shared" si="20"/>
        <v>5.000270946095523</v>
      </c>
      <c r="S36" s="17">
        <f t="shared" si="20"/>
        <v>5.118800109246636</v>
      </c>
      <c r="T36" s="17">
        <f t="shared" si="20"/>
        <v>5.093702198156683</v>
      </c>
      <c r="U36" s="17">
        <f t="shared" si="20"/>
        <v>5.2784583753148615</v>
      </c>
      <c r="V36" s="17">
        <f t="shared" si="20"/>
        <v>5.417484270120561</v>
      </c>
      <c r="W36" s="17">
        <f t="shared" si="20"/>
        <v>5.329963198143358</v>
      </c>
      <c r="X36" s="17">
        <f t="shared" si="20"/>
        <v>5.996977026171381</v>
      </c>
      <c r="Y36" s="17">
        <f t="shared" si="20"/>
        <v>5.280615775396016</v>
      </c>
      <c r="Z36" s="17">
        <f t="shared" si="20"/>
        <v>5.448846582473294</v>
      </c>
      <c r="AA36" s="17">
        <f t="shared" si="20"/>
        <v>5.118810233363445</v>
      </c>
      <c r="AB36" s="17">
        <f t="shared" si="20"/>
        <v>3.716888830023917</v>
      </c>
      <c r="AC36" s="17">
        <f t="shared" si="20"/>
        <v>5.005079732092499</v>
      </c>
      <c r="AD36" s="17">
        <f t="shared" si="20"/>
        <v>5.261560761401115</v>
      </c>
      <c r="AE36" s="17">
        <f t="shared" si="20"/>
        <v>5.103073332752412</v>
      </c>
      <c r="AF36" s="17">
        <f t="shared" si="20"/>
        <v>5.080564395011499</v>
      </c>
      <c r="AG36" s="17">
        <f t="shared" si="20"/>
        <v>5.986177676399026</v>
      </c>
      <c r="AH36" s="17">
        <f t="shared" si="20"/>
        <v>5.22972215814109</v>
      </c>
      <c r="AI36" s="17">
        <f t="shared" si="20"/>
        <v>5.902692266726673</v>
      </c>
      <c r="AJ36" s="17">
        <f t="shared" si="20"/>
        <v>5.119842907873838</v>
      </c>
      <c r="AK36" s="17">
        <f t="shared" si="20"/>
        <v>5.717232856730214</v>
      </c>
      <c r="AL36" s="17">
        <f t="shared" si="20"/>
        <v>5.780464070314799</v>
      </c>
      <c r="AM36" s="17">
        <f t="shared" si="20"/>
        <v>5.111439234650017</v>
      </c>
      <c r="AN36" s="17">
        <f t="shared" si="20"/>
        <v>5.729633382449247</v>
      </c>
      <c r="AO36" s="17">
        <f t="shared" si="20"/>
        <v>5.008830595876723</v>
      </c>
      <c r="AP36" s="17">
        <f t="shared" si="20"/>
        <v>5.171073447901339</v>
      </c>
      <c r="AQ36" s="17">
        <f t="shared" si="20"/>
        <v>5.382076480781349</v>
      </c>
      <c r="AR36" s="17">
        <f t="shared" si="20"/>
        <v>5.845262191358025</v>
      </c>
      <c r="AS36" s="17">
        <f t="shared" si="20"/>
        <v>5.217918811881188</v>
      </c>
      <c r="AT36" s="17">
        <f t="shared" si="20"/>
        <v>5.341484260557211</v>
      </c>
      <c r="AU36" s="17">
        <f t="shared" si="20"/>
        <v>5.499699211416244</v>
      </c>
      <c r="AV36" s="17">
        <f t="shared" si="20"/>
        <v>5.7029796201232035</v>
      </c>
      <c r="AW36" s="17">
        <f t="shared" si="20"/>
        <v>5.664530000556856</v>
      </c>
      <c r="AX36" s="17">
        <f t="shared" si="20"/>
        <v>5.339107832923162</v>
      </c>
      <c r="AY36" s="17">
        <f t="shared" si="20"/>
        <v>5.274260868376579</v>
      </c>
      <c r="AZ36" s="17">
        <f t="shared" si="20"/>
        <v>5.190779666666667</v>
      </c>
      <c r="BA36" s="17">
        <f t="shared" si="20"/>
        <v>5.177963729329853</v>
      </c>
      <c r="BB36" s="17">
        <f t="shared" si="20"/>
        <v>5.1791474149895915</v>
      </c>
      <c r="BC36" s="17">
        <f t="shared" si="20"/>
        <v>5.417308171070932</v>
      </c>
      <c r="BD36" s="17">
        <f t="shared" si="20"/>
        <v>5.186176187084521</v>
      </c>
      <c r="BE36" s="17">
        <f t="shared" si="20"/>
        <v>5.198809280240833</v>
      </c>
      <c r="BF36" s="17">
        <f t="shared" si="20"/>
        <v>5.210240763995672</v>
      </c>
      <c r="BG36" s="17">
        <f t="shared" si="20"/>
        <v>5.8582130847208065</v>
      </c>
      <c r="BH36" s="17">
        <f t="shared" si="20"/>
        <v>5.192939294938314</v>
      </c>
    </row>
    <row r="37" s="30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2018-01-26T12:31:55Z</dcterms:modified>
  <cp:category/>
  <cp:version/>
  <cp:contentType/>
  <cp:contentStatus/>
</cp:coreProperties>
</file>